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3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9980" windowHeight="8835" activeTab="3"/>
  </bookViews>
  <sheets>
    <sheet name="Possums" sheetId="1" r:id="rId1"/>
    <sheet name="Stoats" sheetId="4" r:id="rId2"/>
    <sheet name="Rats" sheetId="5" r:id="rId3"/>
    <sheet name="Explanation" sheetId="6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AB89" i="5" l="1"/>
  <c r="AB88" i="5"/>
  <c r="AB87" i="5"/>
  <c r="AB86" i="5"/>
  <c r="AB85" i="5"/>
  <c r="AB84" i="5"/>
  <c r="AB83" i="5"/>
  <c r="AB82" i="5"/>
  <c r="AB81" i="5"/>
  <c r="AB80" i="5"/>
  <c r="AB79" i="5"/>
  <c r="AB78" i="5"/>
  <c r="AB77" i="5"/>
  <c r="AB76" i="5"/>
  <c r="AB75" i="5"/>
  <c r="AB74" i="5"/>
  <c r="AB73" i="5"/>
  <c r="AB72" i="5"/>
  <c r="AB71" i="5"/>
  <c r="AB70" i="5"/>
  <c r="AB69" i="5"/>
  <c r="AB68" i="5"/>
  <c r="AB67" i="5"/>
  <c r="AB66" i="5"/>
  <c r="AB65" i="5"/>
  <c r="AB64" i="5"/>
  <c r="AB63" i="5"/>
  <c r="AB62" i="5"/>
  <c r="AB61" i="5"/>
  <c r="AB60" i="5"/>
  <c r="AB59" i="5"/>
  <c r="AB58" i="5"/>
  <c r="AB57" i="5"/>
  <c r="AB56" i="5"/>
  <c r="AA56" i="5"/>
  <c r="AA67" i="5" s="1"/>
  <c r="AA78" i="5" s="1"/>
  <c r="AA89" i="5" s="1"/>
  <c r="AB55" i="5"/>
  <c r="AB54" i="5"/>
  <c r="AA54" i="5"/>
  <c r="AA65" i="5" s="1"/>
  <c r="AA76" i="5" s="1"/>
  <c r="AA87" i="5" s="1"/>
  <c r="AB53" i="5"/>
  <c r="AB52" i="5"/>
  <c r="AA52" i="5"/>
  <c r="AA63" i="5" s="1"/>
  <c r="AA74" i="5" s="1"/>
  <c r="AA85" i="5" s="1"/>
  <c r="AB51" i="5"/>
  <c r="AB50" i="5"/>
  <c r="AA50" i="5"/>
  <c r="AA61" i="5" s="1"/>
  <c r="AA72" i="5" s="1"/>
  <c r="AA83" i="5" s="1"/>
  <c r="AB49" i="5"/>
  <c r="AB48" i="5"/>
  <c r="AA48" i="5"/>
  <c r="AA59" i="5" s="1"/>
  <c r="AA70" i="5" s="1"/>
  <c r="AA81" i="5" s="1"/>
  <c r="AB47" i="5"/>
  <c r="AB46" i="5"/>
  <c r="AA46" i="5"/>
  <c r="AA57" i="5" s="1"/>
  <c r="AA68" i="5" s="1"/>
  <c r="AA79" i="5" s="1"/>
  <c r="AB45" i="5"/>
  <c r="AA45" i="5"/>
  <c r="AB44" i="5"/>
  <c r="AA44" i="5"/>
  <c r="AA55" i="5" s="1"/>
  <c r="AA66" i="5" s="1"/>
  <c r="AA77" i="5" s="1"/>
  <c r="AA88" i="5" s="1"/>
  <c r="AB43" i="5"/>
  <c r="AA43" i="5"/>
  <c r="AB42" i="5"/>
  <c r="AA42" i="5"/>
  <c r="AA53" i="5" s="1"/>
  <c r="AA64" i="5" s="1"/>
  <c r="AA75" i="5" s="1"/>
  <c r="AA86" i="5" s="1"/>
  <c r="AB41" i="5"/>
  <c r="AA41" i="5"/>
  <c r="AB40" i="5"/>
  <c r="AA40" i="5"/>
  <c r="AA51" i="5" s="1"/>
  <c r="AA62" i="5" s="1"/>
  <c r="AA73" i="5" s="1"/>
  <c r="AA84" i="5" s="1"/>
  <c r="AB39" i="5"/>
  <c r="AA39" i="5"/>
  <c r="AB38" i="5"/>
  <c r="AA38" i="5"/>
  <c r="AA49" i="5" s="1"/>
  <c r="AA60" i="5" s="1"/>
  <c r="AA71" i="5" s="1"/>
  <c r="AA82" i="5" s="1"/>
  <c r="AB37" i="5"/>
  <c r="AA37" i="5"/>
  <c r="AB36" i="5"/>
  <c r="AA36" i="5"/>
  <c r="AA47" i="5" s="1"/>
  <c r="AA58" i="5" s="1"/>
  <c r="AA69" i="5" s="1"/>
  <c r="AA80" i="5" s="1"/>
  <c r="AB35" i="5"/>
  <c r="AA35" i="5"/>
  <c r="T158" i="5"/>
  <c r="AF168" i="5"/>
  <c r="AE168" i="5"/>
  <c r="AD168" i="5"/>
  <c r="AC168" i="5"/>
  <c r="AB168" i="5"/>
  <c r="AA168" i="5"/>
  <c r="Z168" i="5"/>
  <c r="Y168" i="5"/>
  <c r="X168" i="5"/>
  <c r="W168" i="5"/>
  <c r="V168" i="5"/>
  <c r="U168" i="5"/>
  <c r="T168" i="5"/>
  <c r="AF167" i="5"/>
  <c r="AE167" i="5"/>
  <c r="AD167" i="5"/>
  <c r="AC167" i="5"/>
  <c r="AB167" i="5"/>
  <c r="AA167" i="5"/>
  <c r="Z167" i="5"/>
  <c r="Y167" i="5"/>
  <c r="X167" i="5"/>
  <c r="W167" i="5"/>
  <c r="V167" i="5"/>
  <c r="U167" i="5"/>
  <c r="T167" i="5"/>
  <c r="AF166" i="5"/>
  <c r="AE166" i="5"/>
  <c r="AD166" i="5"/>
  <c r="AC166" i="5"/>
  <c r="AB166" i="5"/>
  <c r="AA166" i="5"/>
  <c r="Z166" i="5"/>
  <c r="Y166" i="5"/>
  <c r="X166" i="5"/>
  <c r="W166" i="5"/>
  <c r="V166" i="5"/>
  <c r="U166" i="5"/>
  <c r="T166" i="5"/>
  <c r="AF165" i="5"/>
  <c r="AE165" i="5"/>
  <c r="AD165" i="5"/>
  <c r="AC165" i="5"/>
  <c r="AB165" i="5"/>
  <c r="AA165" i="5"/>
  <c r="Z165" i="5"/>
  <c r="Y165" i="5"/>
  <c r="X165" i="5"/>
  <c r="W165" i="5"/>
  <c r="V165" i="5"/>
  <c r="U165" i="5"/>
  <c r="T165" i="5"/>
  <c r="AF164" i="5"/>
  <c r="AE164" i="5"/>
  <c r="AD164" i="5"/>
  <c r="AC164" i="5"/>
  <c r="AB164" i="5"/>
  <c r="AA164" i="5"/>
  <c r="Z164" i="5"/>
  <c r="Y164" i="5"/>
  <c r="X164" i="5"/>
  <c r="W164" i="5"/>
  <c r="V164" i="5"/>
  <c r="U164" i="5"/>
  <c r="T164" i="5"/>
  <c r="AF163" i="5"/>
  <c r="AE163" i="5"/>
  <c r="AD163" i="5"/>
  <c r="AC163" i="5"/>
  <c r="AB163" i="5"/>
  <c r="AA163" i="5"/>
  <c r="Z163" i="5"/>
  <c r="Y163" i="5"/>
  <c r="X163" i="5"/>
  <c r="W163" i="5"/>
  <c r="V163" i="5"/>
  <c r="U163" i="5"/>
  <c r="T163" i="5"/>
  <c r="AF162" i="5"/>
  <c r="AE162" i="5"/>
  <c r="AD162" i="5"/>
  <c r="AC162" i="5"/>
  <c r="AB162" i="5"/>
  <c r="AA162" i="5"/>
  <c r="Z162" i="5"/>
  <c r="Y162" i="5"/>
  <c r="X162" i="5"/>
  <c r="W162" i="5"/>
  <c r="V162" i="5"/>
  <c r="U162" i="5"/>
  <c r="T162" i="5"/>
  <c r="AF161" i="5"/>
  <c r="AE161" i="5"/>
  <c r="AD161" i="5"/>
  <c r="AC161" i="5"/>
  <c r="AB161" i="5"/>
  <c r="AA161" i="5"/>
  <c r="Z161" i="5"/>
  <c r="Y161" i="5"/>
  <c r="X161" i="5"/>
  <c r="W161" i="5"/>
  <c r="V161" i="5"/>
  <c r="U161" i="5"/>
  <c r="T161" i="5"/>
  <c r="AF160" i="5"/>
  <c r="AE160" i="5"/>
  <c r="AD160" i="5"/>
  <c r="AC160" i="5"/>
  <c r="AB160" i="5"/>
  <c r="AA160" i="5"/>
  <c r="Z160" i="5"/>
  <c r="Y160" i="5"/>
  <c r="X160" i="5"/>
  <c r="W160" i="5"/>
  <c r="V160" i="5"/>
  <c r="U160" i="5"/>
  <c r="T160" i="5"/>
  <c r="AF159" i="5"/>
  <c r="AE159" i="5"/>
  <c r="AD159" i="5"/>
  <c r="AC159" i="5"/>
  <c r="AB159" i="5"/>
  <c r="AA159" i="5"/>
  <c r="Z159" i="5"/>
  <c r="Y159" i="5"/>
  <c r="X159" i="5"/>
  <c r="W159" i="5"/>
  <c r="V159" i="5"/>
  <c r="U159" i="5"/>
  <c r="T159" i="5"/>
  <c r="AF158" i="5"/>
  <c r="AE158" i="5"/>
  <c r="AD158" i="5"/>
  <c r="AC158" i="5"/>
  <c r="AB158" i="5"/>
  <c r="AA158" i="5"/>
  <c r="Z158" i="5"/>
  <c r="Y158" i="5"/>
  <c r="X158" i="5"/>
  <c r="W158" i="5"/>
  <c r="V158" i="5"/>
  <c r="U158" i="5"/>
  <c r="AF169" i="5"/>
  <c r="AE169" i="5"/>
  <c r="AD169" i="5"/>
  <c r="AC169" i="5"/>
  <c r="AB169" i="5"/>
  <c r="AA169" i="5"/>
  <c r="Z169" i="5"/>
  <c r="Y169" i="5"/>
  <c r="X169" i="5"/>
  <c r="W169" i="5"/>
  <c r="V169" i="5"/>
  <c r="U169" i="5"/>
  <c r="T169" i="5"/>
  <c r="W96" i="5"/>
  <c r="V96" i="5"/>
  <c r="U96" i="5"/>
  <c r="T96" i="5"/>
  <c r="W95" i="5"/>
  <c r="V95" i="5"/>
  <c r="U95" i="5"/>
  <c r="T95" i="5"/>
  <c r="W94" i="5"/>
  <c r="V94" i="5"/>
  <c r="U94" i="5"/>
  <c r="T94" i="5"/>
  <c r="W93" i="5"/>
  <c r="V93" i="5"/>
  <c r="U93" i="5"/>
  <c r="T93" i="5"/>
  <c r="W92" i="5"/>
  <c r="V92" i="5"/>
  <c r="U92" i="5"/>
  <c r="T92" i="5"/>
  <c r="W91" i="5"/>
  <c r="V91" i="5"/>
  <c r="U91" i="5"/>
  <c r="T91" i="5"/>
  <c r="W90" i="5"/>
  <c r="V90" i="5"/>
  <c r="U90" i="5"/>
  <c r="T90" i="5"/>
  <c r="W89" i="5"/>
  <c r="V89" i="5"/>
  <c r="U89" i="5"/>
  <c r="T89" i="5"/>
  <c r="W88" i="5"/>
  <c r="V88" i="5"/>
  <c r="U88" i="5"/>
  <c r="T88" i="5"/>
  <c r="W87" i="5"/>
  <c r="V87" i="5"/>
  <c r="U87" i="5"/>
  <c r="T87" i="5"/>
  <c r="W86" i="5"/>
  <c r="V86" i="5"/>
  <c r="U86" i="5"/>
  <c r="T86" i="5"/>
  <c r="V63" i="5"/>
  <c r="U63" i="5"/>
  <c r="T63" i="5"/>
  <c r="V62" i="5"/>
  <c r="U62" i="5"/>
  <c r="T62" i="5"/>
  <c r="V61" i="5"/>
  <c r="U61" i="5"/>
  <c r="T61" i="5"/>
  <c r="V60" i="5"/>
  <c r="U60" i="5"/>
  <c r="T60" i="5"/>
  <c r="V59" i="5"/>
  <c r="U59" i="5"/>
  <c r="T59" i="5"/>
  <c r="V58" i="5"/>
  <c r="U58" i="5"/>
  <c r="T58" i="5"/>
  <c r="V57" i="5"/>
  <c r="U57" i="5"/>
  <c r="T57" i="5"/>
  <c r="V56" i="5"/>
  <c r="U56" i="5"/>
  <c r="T56" i="5"/>
  <c r="V55" i="5"/>
  <c r="U55" i="5"/>
  <c r="T55" i="5"/>
  <c r="V54" i="5"/>
  <c r="U54" i="5"/>
  <c r="T54" i="5"/>
  <c r="V53" i="5"/>
  <c r="U53" i="5"/>
  <c r="T53" i="5"/>
  <c r="AC84" i="5"/>
  <c r="AC63" i="5"/>
  <c r="AC68" i="5"/>
  <c r="AC66" i="5"/>
  <c r="AC54" i="5"/>
  <c r="AC78" i="5"/>
  <c r="AC38" i="5"/>
  <c r="AC71" i="5"/>
  <c r="AC51" i="5"/>
  <c r="AC82" i="5"/>
  <c r="T155" i="5"/>
  <c r="AC80" i="5"/>
  <c r="AC43" i="5"/>
  <c r="AC52" i="5"/>
  <c r="AC59" i="5"/>
  <c r="AC36" i="5"/>
  <c r="AC58" i="5"/>
  <c r="AC76" i="5"/>
  <c r="AC61" i="5"/>
  <c r="AC49" i="5"/>
  <c r="T18" i="5"/>
  <c r="AC44" i="5"/>
  <c r="AC45" i="5"/>
  <c r="AC39" i="5"/>
  <c r="AC55" i="5"/>
  <c r="AC48" i="5"/>
  <c r="AC46" i="5"/>
  <c r="AC62" i="5"/>
  <c r="AC47" i="5"/>
  <c r="AC79" i="5"/>
  <c r="AC42" i="5"/>
  <c r="AC40" i="5"/>
  <c r="AC64" i="5"/>
  <c r="AC35" i="5"/>
  <c r="AC57" i="5"/>
  <c r="AC89" i="5"/>
  <c r="AC74" i="5"/>
  <c r="AC60" i="5"/>
  <c r="AC53" i="5"/>
  <c r="AC69" i="5"/>
  <c r="AC56" i="5"/>
  <c r="AC87" i="5"/>
  <c r="AC88" i="5"/>
  <c r="AC85" i="5"/>
  <c r="AC73" i="5"/>
  <c r="AC41" i="5"/>
  <c r="AC50" i="5"/>
  <c r="AC72" i="5"/>
  <c r="AC37" i="5"/>
  <c r="AC86" i="5"/>
  <c r="AC70" i="5"/>
  <c r="AC83" i="5"/>
  <c r="AC77" i="5"/>
  <c r="AC65" i="5"/>
  <c r="AC81" i="5"/>
  <c r="AC67" i="5"/>
  <c r="AC75" i="5"/>
  <c r="AI26" i="4" l="1"/>
  <c r="AI37" i="4" s="1"/>
  <c r="AI48" i="4" s="1"/>
  <c r="AI59" i="4" s="1"/>
  <c r="AI70" i="4" s="1"/>
  <c r="AI25" i="4"/>
  <c r="AI36" i="4" s="1"/>
  <c r="AI47" i="4" s="1"/>
  <c r="AI58" i="4" s="1"/>
  <c r="AI69" i="4" s="1"/>
  <c r="AI24" i="4"/>
  <c r="AI35" i="4" s="1"/>
  <c r="AI46" i="4" s="1"/>
  <c r="AI57" i="4" s="1"/>
  <c r="AI68" i="4" s="1"/>
  <c r="AI23" i="4"/>
  <c r="AI34" i="4" s="1"/>
  <c r="AI45" i="4" s="1"/>
  <c r="AI56" i="4" s="1"/>
  <c r="AI67" i="4" s="1"/>
  <c r="AI22" i="4"/>
  <c r="AI33" i="4" s="1"/>
  <c r="AI44" i="4" s="1"/>
  <c r="AI55" i="4" s="1"/>
  <c r="AI66" i="4" s="1"/>
  <c r="AI21" i="4"/>
  <c r="AI32" i="4" s="1"/>
  <c r="AI43" i="4" s="1"/>
  <c r="AI54" i="4" s="1"/>
  <c r="AI65" i="4" s="1"/>
  <c r="AI20" i="4"/>
  <c r="AI31" i="4" s="1"/>
  <c r="AI42" i="4" s="1"/>
  <c r="AI53" i="4" s="1"/>
  <c r="AI64" i="4" s="1"/>
  <c r="AI19" i="4"/>
  <c r="AI30" i="4" s="1"/>
  <c r="AI41" i="4" s="1"/>
  <c r="AI52" i="4" s="1"/>
  <c r="AI63" i="4" s="1"/>
  <c r="AI18" i="4"/>
  <c r="AI29" i="4" s="1"/>
  <c r="AI40" i="4" s="1"/>
  <c r="AI51" i="4" s="1"/>
  <c r="AI62" i="4" s="1"/>
  <c r="AI17" i="4"/>
  <c r="AI28" i="4" s="1"/>
  <c r="AI39" i="4" s="1"/>
  <c r="AI50" i="4" s="1"/>
  <c r="AI61" i="4" s="1"/>
  <c r="AI16" i="4"/>
  <c r="AI27" i="4" s="1"/>
  <c r="AI38" i="4" s="1"/>
  <c r="AI49" i="4" s="1"/>
  <c r="AI60" i="4" s="1"/>
  <c r="AN93" i="1"/>
  <c r="AN84" i="1"/>
  <c r="AN85" i="1"/>
  <c r="AN86" i="1"/>
  <c r="AN87" i="1"/>
  <c r="AN88" i="1"/>
  <c r="AN89" i="1"/>
  <c r="AN90" i="1"/>
  <c r="AN91" i="1"/>
  <c r="AN92" i="1"/>
  <c r="AN83" i="1"/>
  <c r="AN73" i="1"/>
  <c r="AN74" i="1"/>
  <c r="AN75" i="1"/>
  <c r="AN76" i="1"/>
  <c r="AN77" i="1"/>
  <c r="AN78" i="1"/>
  <c r="AN79" i="1"/>
  <c r="AN80" i="1"/>
  <c r="AN81" i="1"/>
  <c r="AN82" i="1"/>
  <c r="AN72" i="1"/>
  <c r="AN62" i="1"/>
  <c r="AN63" i="1"/>
  <c r="AN64" i="1"/>
  <c r="AN65" i="1"/>
  <c r="AN66" i="1"/>
  <c r="AN67" i="1"/>
  <c r="AN68" i="1"/>
  <c r="AN69" i="1"/>
  <c r="AN70" i="1"/>
  <c r="AN71" i="1"/>
  <c r="AM61" i="1"/>
  <c r="AM72" i="1" s="1"/>
  <c r="AM83" i="1" s="1"/>
  <c r="AN61" i="1"/>
  <c r="AM60" i="1"/>
  <c r="AM71" i="1" s="1"/>
  <c r="AM82" i="1" s="1"/>
  <c r="AM93" i="1" s="1"/>
  <c r="AN60" i="1"/>
  <c r="AM51" i="1"/>
  <c r="AM62" i="1" s="1"/>
  <c r="AM73" i="1" s="1"/>
  <c r="AM84" i="1" s="1"/>
  <c r="AN51" i="1"/>
  <c r="AM52" i="1"/>
  <c r="AM63" i="1" s="1"/>
  <c r="AM74" i="1" s="1"/>
  <c r="AM85" i="1" s="1"/>
  <c r="AN52" i="1"/>
  <c r="AM53" i="1"/>
  <c r="AM64" i="1" s="1"/>
  <c r="AM75" i="1" s="1"/>
  <c r="AM86" i="1" s="1"/>
  <c r="AN53" i="1"/>
  <c r="AM54" i="1"/>
  <c r="AM65" i="1" s="1"/>
  <c r="AM76" i="1" s="1"/>
  <c r="AM87" i="1" s="1"/>
  <c r="AN54" i="1"/>
  <c r="AM55" i="1"/>
  <c r="AM66" i="1" s="1"/>
  <c r="AM77" i="1" s="1"/>
  <c r="AM88" i="1" s="1"/>
  <c r="AN55" i="1"/>
  <c r="AM56" i="1"/>
  <c r="AM67" i="1" s="1"/>
  <c r="AM78" i="1" s="1"/>
  <c r="AM89" i="1" s="1"/>
  <c r="AN56" i="1"/>
  <c r="AM57" i="1"/>
  <c r="AM68" i="1" s="1"/>
  <c r="AM79" i="1" s="1"/>
  <c r="AM90" i="1" s="1"/>
  <c r="AN57" i="1"/>
  <c r="AM58" i="1"/>
  <c r="AM69" i="1" s="1"/>
  <c r="AM80" i="1" s="1"/>
  <c r="AM91" i="1" s="1"/>
  <c r="AN58" i="1"/>
  <c r="AM59" i="1"/>
  <c r="AM70" i="1" s="1"/>
  <c r="AM81" i="1" s="1"/>
  <c r="AM92" i="1" s="1"/>
  <c r="AN59" i="1"/>
  <c r="AN50" i="1"/>
  <c r="AM50" i="1"/>
  <c r="AM49" i="1"/>
  <c r="AN49" i="1"/>
  <c r="AM40" i="1"/>
  <c r="AN40" i="1"/>
  <c r="AM41" i="1"/>
  <c r="AN41" i="1"/>
  <c r="AM42" i="1"/>
  <c r="AN42" i="1"/>
  <c r="AM43" i="1"/>
  <c r="AN43" i="1"/>
  <c r="AM44" i="1"/>
  <c r="AN44" i="1"/>
  <c r="AM45" i="1"/>
  <c r="AN45" i="1"/>
  <c r="AM46" i="1"/>
  <c r="AN46" i="1"/>
  <c r="AM47" i="1"/>
  <c r="AN47" i="1"/>
  <c r="AM48" i="1"/>
  <c r="AN48" i="1"/>
  <c r="AN39" i="1"/>
  <c r="AM39" i="1"/>
  <c r="T18" i="1"/>
  <c r="T156" i="1"/>
  <c r="T54" i="1" l="1"/>
  <c r="U54" i="1"/>
  <c r="V54" i="1"/>
  <c r="T55" i="1"/>
  <c r="U55" i="1"/>
  <c r="V55" i="1"/>
  <c r="T56" i="1"/>
  <c r="U56" i="1"/>
  <c r="V56" i="1"/>
  <c r="T57" i="1"/>
  <c r="U57" i="1"/>
  <c r="V57" i="1"/>
  <c r="T58" i="1"/>
  <c r="U58" i="1"/>
  <c r="V58" i="1"/>
  <c r="T59" i="1"/>
  <c r="U59" i="1"/>
  <c r="V59" i="1"/>
  <c r="T60" i="1"/>
  <c r="U60" i="1"/>
  <c r="V60" i="1"/>
  <c r="T61" i="1"/>
  <c r="U61" i="1"/>
  <c r="V61" i="1"/>
  <c r="T62" i="1"/>
  <c r="U62" i="1"/>
  <c r="V62" i="1"/>
  <c r="T63" i="1"/>
  <c r="U63" i="1"/>
  <c r="V63" i="1"/>
  <c r="V53" i="1"/>
  <c r="U53" i="1"/>
  <c r="T53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125" i="1"/>
  <c r="T125" i="1"/>
  <c r="U124" i="1"/>
  <c r="T124" i="1"/>
  <c r="W96" i="1"/>
  <c r="V96" i="1"/>
  <c r="U96" i="1"/>
  <c r="T96" i="1"/>
  <c r="W95" i="1"/>
  <c r="V95" i="1"/>
  <c r="U95" i="1"/>
  <c r="T95" i="1"/>
  <c r="W94" i="1"/>
  <c r="V94" i="1"/>
  <c r="U94" i="1"/>
  <c r="T94" i="1"/>
  <c r="W93" i="1"/>
  <c r="V93" i="1"/>
  <c r="U93" i="1"/>
  <c r="T93" i="1"/>
  <c r="W92" i="1"/>
  <c r="V92" i="1"/>
  <c r="U92" i="1"/>
  <c r="T92" i="1"/>
  <c r="W91" i="1"/>
  <c r="V91" i="1"/>
  <c r="U91" i="1"/>
  <c r="T91" i="1"/>
  <c r="W90" i="1"/>
  <c r="V90" i="1"/>
  <c r="U90" i="1"/>
  <c r="T90" i="1"/>
  <c r="W89" i="1"/>
  <c r="V89" i="1"/>
  <c r="U89" i="1"/>
  <c r="T89" i="1"/>
  <c r="W88" i="1"/>
  <c r="V88" i="1"/>
  <c r="U88" i="1"/>
  <c r="T88" i="1"/>
  <c r="W87" i="1"/>
  <c r="V87" i="1"/>
  <c r="U87" i="1"/>
  <c r="T87" i="1"/>
  <c r="W86" i="1"/>
  <c r="V86" i="1"/>
  <c r="U86" i="1"/>
  <c r="T86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F159" i="1"/>
  <c r="U159" i="1"/>
  <c r="V159" i="1"/>
  <c r="W159" i="1"/>
  <c r="X159" i="1"/>
  <c r="Y159" i="1"/>
  <c r="Z159" i="1"/>
  <c r="AA159" i="1"/>
  <c r="AB159" i="1"/>
  <c r="AC159" i="1"/>
  <c r="AD159" i="1"/>
  <c r="AE159" i="1"/>
  <c r="T159" i="1"/>
  <c r="E11" i="5"/>
  <c r="E10" i="5"/>
  <c r="E12" i="5" s="1"/>
  <c r="E11" i="4"/>
  <c r="E10" i="4"/>
  <c r="E12" i="4" s="1"/>
  <c r="O134" i="1" l="1"/>
  <c r="O133" i="1"/>
  <c r="O132" i="1"/>
  <c r="O131" i="1"/>
  <c r="O130" i="1"/>
  <c r="O129" i="1"/>
  <c r="O128" i="1"/>
  <c r="O127" i="1"/>
  <c r="O126" i="1"/>
  <c r="D11" i="1"/>
  <c r="E11" i="1" l="1"/>
  <c r="F11" i="1" s="1"/>
  <c r="E10" i="1"/>
  <c r="F10" i="1" s="1"/>
  <c r="F12" i="1" l="1"/>
  <c r="E12" i="1"/>
  <c r="N183" i="5" l="1"/>
  <c r="AE31" i="5" s="1"/>
  <c r="M183" i="5"/>
  <c r="L183" i="5"/>
  <c r="N182" i="5"/>
  <c r="M182" i="5"/>
  <c r="L182" i="5"/>
  <c r="N181" i="5"/>
  <c r="AE29" i="5" s="1"/>
  <c r="M181" i="5"/>
  <c r="L181" i="5"/>
  <c r="N180" i="5"/>
  <c r="M180" i="5"/>
  <c r="L180" i="5"/>
  <c r="N179" i="5"/>
  <c r="AE27" i="5" s="1"/>
  <c r="M179" i="5"/>
  <c r="L179" i="5"/>
  <c r="N178" i="5"/>
  <c r="AE26" i="5" s="1"/>
  <c r="M178" i="5"/>
  <c r="L178" i="5"/>
  <c r="N177" i="5"/>
  <c r="AE25" i="5" s="1"/>
  <c r="M177" i="5"/>
  <c r="L177" i="5"/>
  <c r="N176" i="5"/>
  <c r="AE24" i="5" s="1"/>
  <c r="M176" i="5"/>
  <c r="L176" i="5"/>
  <c r="N175" i="5"/>
  <c r="AE23" i="5" s="1"/>
  <c r="M175" i="5"/>
  <c r="L175" i="5"/>
  <c r="N174" i="5"/>
  <c r="M174" i="5"/>
  <c r="L174" i="5"/>
  <c r="N173" i="5"/>
  <c r="M173" i="5"/>
  <c r="L173" i="5"/>
  <c r="N149" i="5"/>
  <c r="AD31" i="5" s="1"/>
  <c r="M149" i="5"/>
  <c r="L149" i="5"/>
  <c r="N148" i="5"/>
  <c r="M148" i="5"/>
  <c r="L148" i="5"/>
  <c r="N147" i="5"/>
  <c r="AD29" i="5" s="1"/>
  <c r="M147" i="5"/>
  <c r="L147" i="5"/>
  <c r="N146" i="5"/>
  <c r="AD28" i="5" s="1"/>
  <c r="M146" i="5"/>
  <c r="L146" i="5"/>
  <c r="N145" i="5"/>
  <c r="AD27" i="5" s="1"/>
  <c r="M145" i="5"/>
  <c r="L145" i="5"/>
  <c r="N144" i="5"/>
  <c r="M144" i="5"/>
  <c r="L144" i="5"/>
  <c r="N143" i="5"/>
  <c r="AD25" i="5" s="1"/>
  <c r="M143" i="5"/>
  <c r="L143" i="5"/>
  <c r="N142" i="5"/>
  <c r="AD24" i="5" s="1"/>
  <c r="M142" i="5"/>
  <c r="L142" i="5"/>
  <c r="N141" i="5"/>
  <c r="AD23" i="5" s="1"/>
  <c r="M141" i="5"/>
  <c r="L141" i="5"/>
  <c r="N140" i="5"/>
  <c r="M140" i="5"/>
  <c r="L140" i="5"/>
  <c r="N139" i="5"/>
  <c r="AD21" i="5" s="1"/>
  <c r="M139" i="5"/>
  <c r="L139" i="5"/>
  <c r="N111" i="5"/>
  <c r="AC31" i="5" s="1"/>
  <c r="M111" i="5"/>
  <c r="L111" i="5"/>
  <c r="N110" i="5"/>
  <c r="AC30" i="5" s="1"/>
  <c r="M110" i="5"/>
  <c r="L110" i="5"/>
  <c r="N109" i="5"/>
  <c r="AC29" i="5" s="1"/>
  <c r="M109" i="5"/>
  <c r="L109" i="5"/>
  <c r="N108" i="5"/>
  <c r="AC28" i="5" s="1"/>
  <c r="M108" i="5"/>
  <c r="L108" i="5"/>
  <c r="N107" i="5"/>
  <c r="AC27" i="5" s="1"/>
  <c r="M107" i="5"/>
  <c r="L107" i="5"/>
  <c r="N106" i="5"/>
  <c r="AC26" i="5" s="1"/>
  <c r="M106" i="5"/>
  <c r="L106" i="5"/>
  <c r="N105" i="5"/>
  <c r="AC25" i="5" s="1"/>
  <c r="M105" i="5"/>
  <c r="L105" i="5"/>
  <c r="N104" i="5"/>
  <c r="M104" i="5"/>
  <c r="L104" i="5"/>
  <c r="N103" i="5"/>
  <c r="AC23" i="5" s="1"/>
  <c r="M103" i="5"/>
  <c r="L103" i="5"/>
  <c r="N102" i="5"/>
  <c r="AC22" i="5" s="1"/>
  <c r="M102" i="5"/>
  <c r="L102" i="5"/>
  <c r="N101" i="5"/>
  <c r="AC21" i="5" s="1"/>
  <c r="M101" i="5"/>
  <c r="L101" i="5"/>
  <c r="N78" i="5"/>
  <c r="AB31" i="5" s="1"/>
  <c r="M78" i="5"/>
  <c r="L78" i="5"/>
  <c r="N77" i="5"/>
  <c r="AB30" i="5" s="1"/>
  <c r="M77" i="5"/>
  <c r="L77" i="5"/>
  <c r="N76" i="5"/>
  <c r="AB29" i="5" s="1"/>
  <c r="M76" i="5"/>
  <c r="L76" i="5"/>
  <c r="N75" i="5"/>
  <c r="AB28" i="5" s="1"/>
  <c r="M75" i="5"/>
  <c r="L75" i="5"/>
  <c r="N74" i="5"/>
  <c r="AB27" i="5" s="1"/>
  <c r="M74" i="5"/>
  <c r="L74" i="5"/>
  <c r="N73" i="5"/>
  <c r="AB26" i="5" s="1"/>
  <c r="M73" i="5"/>
  <c r="L73" i="5"/>
  <c r="N72" i="5"/>
  <c r="M72" i="5"/>
  <c r="L72" i="5"/>
  <c r="N71" i="5"/>
  <c r="AB24" i="5" s="1"/>
  <c r="M71" i="5"/>
  <c r="L71" i="5"/>
  <c r="N70" i="5"/>
  <c r="AB23" i="5" s="1"/>
  <c r="M70" i="5"/>
  <c r="L70" i="5"/>
  <c r="N69" i="5"/>
  <c r="AB22" i="5" s="1"/>
  <c r="M69" i="5"/>
  <c r="L69" i="5"/>
  <c r="N68" i="5"/>
  <c r="AB21" i="5" s="1"/>
  <c r="M68" i="5"/>
  <c r="L68" i="5"/>
  <c r="N46" i="5"/>
  <c r="AA31" i="5" s="1"/>
  <c r="M46" i="5"/>
  <c r="L46" i="5"/>
  <c r="N45" i="5"/>
  <c r="AA30" i="5" s="1"/>
  <c r="M45" i="5"/>
  <c r="L45" i="5"/>
  <c r="N44" i="5"/>
  <c r="AA29" i="5" s="1"/>
  <c r="M44" i="5"/>
  <c r="L44" i="5"/>
  <c r="N43" i="5"/>
  <c r="AA28" i="5" s="1"/>
  <c r="M43" i="5"/>
  <c r="L43" i="5"/>
  <c r="N42" i="5"/>
  <c r="AA27" i="5" s="1"/>
  <c r="M42" i="5"/>
  <c r="L42" i="5"/>
  <c r="N41" i="5"/>
  <c r="AA26" i="5" s="1"/>
  <c r="M41" i="5"/>
  <c r="L41" i="5"/>
  <c r="N40" i="5"/>
  <c r="AA25" i="5" s="1"/>
  <c r="M40" i="5"/>
  <c r="L40" i="5"/>
  <c r="N39" i="5"/>
  <c r="AA24" i="5" s="1"/>
  <c r="M39" i="5"/>
  <c r="L39" i="5"/>
  <c r="N38" i="5"/>
  <c r="AA23" i="5" s="1"/>
  <c r="M38" i="5"/>
  <c r="L38" i="5"/>
  <c r="N37" i="5"/>
  <c r="AA22" i="5" s="1"/>
  <c r="M37" i="5"/>
  <c r="L37" i="5"/>
  <c r="N36" i="5"/>
  <c r="AA21" i="5" s="1"/>
  <c r="M36" i="5"/>
  <c r="L36" i="5"/>
  <c r="E31" i="5"/>
  <c r="Z31" i="5" s="1"/>
  <c r="AE30" i="5"/>
  <c r="AD30" i="5"/>
  <c r="Z30" i="5"/>
  <c r="E30" i="5"/>
  <c r="K45" i="5" s="1"/>
  <c r="E29" i="5"/>
  <c r="K44" i="5" s="1"/>
  <c r="AE28" i="5"/>
  <c r="E28" i="5"/>
  <c r="Z28" i="5" s="1"/>
  <c r="E27" i="5"/>
  <c r="K42" i="5" s="1"/>
  <c r="AD26" i="5"/>
  <c r="E26" i="5"/>
  <c r="Z26" i="5" s="1"/>
  <c r="AB25" i="5"/>
  <c r="E25" i="5"/>
  <c r="Z25" i="5" s="1"/>
  <c r="AC24" i="5"/>
  <c r="E24" i="5"/>
  <c r="K39" i="5" s="1"/>
  <c r="E23" i="5"/>
  <c r="Z23" i="5" s="1"/>
  <c r="AE22" i="5"/>
  <c r="AD22" i="5"/>
  <c r="E22" i="5"/>
  <c r="Z22" i="5" s="1"/>
  <c r="AE21" i="5"/>
  <c r="E21" i="5"/>
  <c r="K36" i="5" s="1"/>
  <c r="C17" i="5"/>
  <c r="D11" i="5"/>
  <c r="D10" i="5"/>
  <c r="N184" i="1"/>
  <c r="AQ35" i="1" s="1"/>
  <c r="M184" i="1"/>
  <c r="L184" i="1"/>
  <c r="N183" i="1"/>
  <c r="AQ34" i="1" s="1"/>
  <c r="M183" i="1"/>
  <c r="L183" i="1"/>
  <c r="N182" i="1"/>
  <c r="AQ33" i="1" s="1"/>
  <c r="M182" i="1"/>
  <c r="L182" i="1"/>
  <c r="N181" i="1"/>
  <c r="AQ32" i="1" s="1"/>
  <c r="M181" i="1"/>
  <c r="L181" i="1"/>
  <c r="N180" i="1"/>
  <c r="AQ31" i="1" s="1"/>
  <c r="M180" i="1"/>
  <c r="L180" i="1"/>
  <c r="N179" i="1"/>
  <c r="AQ30" i="1" s="1"/>
  <c r="M179" i="1"/>
  <c r="L179" i="1"/>
  <c r="N178" i="1"/>
  <c r="AQ29" i="1" s="1"/>
  <c r="M178" i="1"/>
  <c r="L178" i="1"/>
  <c r="N177" i="1"/>
  <c r="AQ28" i="1" s="1"/>
  <c r="M177" i="1"/>
  <c r="L177" i="1"/>
  <c r="N176" i="1"/>
  <c r="AQ27" i="1" s="1"/>
  <c r="M176" i="1"/>
  <c r="L176" i="1"/>
  <c r="N175" i="1"/>
  <c r="AQ26" i="1" s="1"/>
  <c r="M175" i="1"/>
  <c r="L175" i="1"/>
  <c r="N174" i="1"/>
  <c r="AQ25" i="1" s="1"/>
  <c r="M174" i="1"/>
  <c r="L174" i="1"/>
  <c r="E22" i="1"/>
  <c r="E23" i="1"/>
  <c r="E24" i="1"/>
  <c r="E25" i="1"/>
  <c r="E26" i="1"/>
  <c r="E27" i="1"/>
  <c r="E28" i="1"/>
  <c r="E29" i="1"/>
  <c r="E30" i="1"/>
  <c r="E31" i="1"/>
  <c r="E21" i="1"/>
  <c r="K182" i="4"/>
  <c r="K183" i="4"/>
  <c r="E159" i="4"/>
  <c r="K174" i="4" s="1"/>
  <c r="E160" i="4"/>
  <c r="K175" i="4" s="1"/>
  <c r="E161" i="4"/>
  <c r="K176" i="4" s="1"/>
  <c r="E162" i="4"/>
  <c r="K177" i="4" s="1"/>
  <c r="E163" i="4"/>
  <c r="K178" i="4" s="1"/>
  <c r="E164" i="4"/>
  <c r="K179" i="4" s="1"/>
  <c r="E165" i="4"/>
  <c r="K180" i="4" s="1"/>
  <c r="E166" i="4"/>
  <c r="K181" i="4" s="1"/>
  <c r="E167" i="4"/>
  <c r="E168" i="4"/>
  <c r="E158" i="4"/>
  <c r="K173" i="4" s="1"/>
  <c r="N183" i="4"/>
  <c r="AM12" i="4" s="1"/>
  <c r="AJ70" i="4" s="1"/>
  <c r="M183" i="4"/>
  <c r="L183" i="4"/>
  <c r="N182" i="4"/>
  <c r="AM11" i="4" s="1"/>
  <c r="AJ69" i="4" s="1"/>
  <c r="M182" i="4"/>
  <c r="L182" i="4"/>
  <c r="N181" i="4"/>
  <c r="AM10" i="4" s="1"/>
  <c r="AJ68" i="4" s="1"/>
  <c r="M181" i="4"/>
  <c r="L181" i="4"/>
  <c r="N180" i="4"/>
  <c r="AM9" i="4" s="1"/>
  <c r="AJ67" i="4" s="1"/>
  <c r="M180" i="4"/>
  <c r="L180" i="4"/>
  <c r="N179" i="4"/>
  <c r="AM8" i="4" s="1"/>
  <c r="AJ66" i="4" s="1"/>
  <c r="M179" i="4"/>
  <c r="L179" i="4"/>
  <c r="N178" i="4"/>
  <c r="AM7" i="4" s="1"/>
  <c r="AJ65" i="4" s="1"/>
  <c r="M178" i="4"/>
  <c r="L178" i="4"/>
  <c r="N177" i="4"/>
  <c r="AM6" i="4" s="1"/>
  <c r="AJ64" i="4" s="1"/>
  <c r="M177" i="4"/>
  <c r="L177" i="4"/>
  <c r="N176" i="4"/>
  <c r="AM5" i="4" s="1"/>
  <c r="AJ63" i="4" s="1"/>
  <c r="M176" i="4"/>
  <c r="L176" i="4"/>
  <c r="N175" i="4"/>
  <c r="AM4" i="4" s="1"/>
  <c r="AJ62" i="4" s="1"/>
  <c r="M175" i="4"/>
  <c r="L175" i="4"/>
  <c r="N174" i="4"/>
  <c r="AM3" i="4" s="1"/>
  <c r="AJ61" i="4" s="1"/>
  <c r="M174" i="4"/>
  <c r="L174" i="4"/>
  <c r="N173" i="4"/>
  <c r="AM2" i="4" s="1"/>
  <c r="AJ60" i="4" s="1"/>
  <c r="M173" i="4"/>
  <c r="L173" i="4"/>
  <c r="K37" i="4"/>
  <c r="K38" i="4"/>
  <c r="K39" i="4"/>
  <c r="K40" i="4"/>
  <c r="K41" i="4"/>
  <c r="K42" i="4"/>
  <c r="K43" i="4"/>
  <c r="K44" i="4"/>
  <c r="K45" i="4"/>
  <c r="K46" i="4"/>
  <c r="K36" i="4"/>
  <c r="E22" i="4"/>
  <c r="E23" i="4"/>
  <c r="E24" i="4"/>
  <c r="E25" i="4"/>
  <c r="E26" i="4"/>
  <c r="E27" i="4"/>
  <c r="E28" i="4"/>
  <c r="E29" i="4"/>
  <c r="E30" i="4"/>
  <c r="E31" i="4"/>
  <c r="E21" i="4"/>
  <c r="D11" i="4"/>
  <c r="N149" i="4"/>
  <c r="M149" i="4"/>
  <c r="L149" i="4"/>
  <c r="N148" i="4"/>
  <c r="AL11" i="4" s="1"/>
  <c r="AJ58" i="4" s="1"/>
  <c r="M148" i="4"/>
  <c r="L148" i="4"/>
  <c r="N147" i="4"/>
  <c r="M147" i="4"/>
  <c r="L147" i="4"/>
  <c r="N146" i="4"/>
  <c r="M146" i="4"/>
  <c r="L146" i="4"/>
  <c r="N145" i="4"/>
  <c r="M145" i="4"/>
  <c r="L145" i="4"/>
  <c r="N144" i="4"/>
  <c r="AL7" i="4" s="1"/>
  <c r="AJ54" i="4" s="1"/>
  <c r="M144" i="4"/>
  <c r="L144" i="4"/>
  <c r="N143" i="4"/>
  <c r="M143" i="4"/>
  <c r="L143" i="4"/>
  <c r="N142" i="4"/>
  <c r="M142" i="4"/>
  <c r="L142" i="4"/>
  <c r="N141" i="4"/>
  <c r="M141" i="4"/>
  <c r="L141" i="4"/>
  <c r="N140" i="4"/>
  <c r="AL3" i="4" s="1"/>
  <c r="AJ50" i="4" s="1"/>
  <c r="M140" i="4"/>
  <c r="L140" i="4"/>
  <c r="N139" i="4"/>
  <c r="M139" i="4"/>
  <c r="L139" i="4"/>
  <c r="N111" i="4"/>
  <c r="M111" i="4"/>
  <c r="L111" i="4"/>
  <c r="N110" i="4"/>
  <c r="M110" i="4"/>
  <c r="L110" i="4"/>
  <c r="N109" i="4"/>
  <c r="AK10" i="4" s="1"/>
  <c r="AJ46" i="4" s="1"/>
  <c r="M109" i="4"/>
  <c r="L109" i="4"/>
  <c r="N108" i="4"/>
  <c r="M108" i="4"/>
  <c r="L108" i="4"/>
  <c r="N107" i="4"/>
  <c r="AK8" i="4" s="1"/>
  <c r="AJ44" i="4" s="1"/>
  <c r="M107" i="4"/>
  <c r="L107" i="4"/>
  <c r="N106" i="4"/>
  <c r="M106" i="4"/>
  <c r="L106" i="4"/>
  <c r="N105" i="4"/>
  <c r="AK6" i="4" s="1"/>
  <c r="AJ42" i="4" s="1"/>
  <c r="M105" i="4"/>
  <c r="L105" i="4"/>
  <c r="N104" i="4"/>
  <c r="M104" i="4"/>
  <c r="L104" i="4"/>
  <c r="N103" i="4"/>
  <c r="AK4" i="4" s="1"/>
  <c r="AJ40" i="4" s="1"/>
  <c r="M103" i="4"/>
  <c r="L103" i="4"/>
  <c r="N102" i="4"/>
  <c r="M102" i="4"/>
  <c r="L102" i="4"/>
  <c r="N101" i="4"/>
  <c r="AK2" i="4" s="1"/>
  <c r="AJ38" i="4" s="1"/>
  <c r="M101" i="4"/>
  <c r="L101" i="4"/>
  <c r="N78" i="4"/>
  <c r="M78" i="4"/>
  <c r="L78" i="4"/>
  <c r="N77" i="4"/>
  <c r="M77" i="4"/>
  <c r="L77" i="4"/>
  <c r="N76" i="4"/>
  <c r="M76" i="4"/>
  <c r="L76" i="4"/>
  <c r="N75" i="4"/>
  <c r="M75" i="4"/>
  <c r="L75" i="4"/>
  <c r="N74" i="4"/>
  <c r="AJ8" i="4" s="1"/>
  <c r="AJ33" i="4" s="1"/>
  <c r="M74" i="4"/>
  <c r="L74" i="4"/>
  <c r="N73" i="4"/>
  <c r="M73" i="4"/>
  <c r="L73" i="4"/>
  <c r="N72" i="4"/>
  <c r="M72" i="4"/>
  <c r="L72" i="4"/>
  <c r="N71" i="4"/>
  <c r="AJ5" i="4" s="1"/>
  <c r="AJ30" i="4" s="1"/>
  <c r="M71" i="4"/>
  <c r="L71" i="4"/>
  <c r="N70" i="4"/>
  <c r="M70" i="4"/>
  <c r="L70" i="4"/>
  <c r="N69" i="4"/>
  <c r="M69" i="4"/>
  <c r="L69" i="4"/>
  <c r="N68" i="4"/>
  <c r="M68" i="4"/>
  <c r="L68" i="4"/>
  <c r="N46" i="4"/>
  <c r="M46" i="4"/>
  <c r="L46" i="4"/>
  <c r="N45" i="4"/>
  <c r="AI11" i="4" s="1"/>
  <c r="AJ25" i="4" s="1"/>
  <c r="M45" i="4"/>
  <c r="L45" i="4"/>
  <c r="N44" i="4"/>
  <c r="M44" i="4"/>
  <c r="L44" i="4"/>
  <c r="N43" i="4"/>
  <c r="M43" i="4"/>
  <c r="L43" i="4"/>
  <c r="N42" i="4"/>
  <c r="M42" i="4"/>
  <c r="L42" i="4"/>
  <c r="N41" i="4"/>
  <c r="AI7" i="4" s="1"/>
  <c r="AJ21" i="4" s="1"/>
  <c r="M41" i="4"/>
  <c r="L41" i="4"/>
  <c r="N40" i="4"/>
  <c r="AI6" i="4" s="1"/>
  <c r="AJ20" i="4" s="1"/>
  <c r="M40" i="4"/>
  <c r="L40" i="4"/>
  <c r="N39" i="4"/>
  <c r="M39" i="4"/>
  <c r="L39" i="4"/>
  <c r="N38" i="4"/>
  <c r="M38" i="4"/>
  <c r="L38" i="4"/>
  <c r="N37" i="4"/>
  <c r="AI3" i="4" s="1"/>
  <c r="AJ17" i="4" s="1"/>
  <c r="M37" i="4"/>
  <c r="L37" i="4"/>
  <c r="N36" i="4"/>
  <c r="M36" i="4"/>
  <c r="L36" i="4"/>
  <c r="AL12" i="4"/>
  <c r="AJ59" i="4" s="1"/>
  <c r="AK12" i="4"/>
  <c r="AJ48" i="4" s="1"/>
  <c r="AJ12" i="4"/>
  <c r="AJ37" i="4" s="1"/>
  <c r="AI12" i="4"/>
  <c r="AJ26" i="4" s="1"/>
  <c r="AH12" i="4"/>
  <c r="AK11" i="4"/>
  <c r="AJ47" i="4" s="1"/>
  <c r="AJ11" i="4"/>
  <c r="AJ36" i="4" s="1"/>
  <c r="AH11" i="4"/>
  <c r="AL10" i="4"/>
  <c r="AJ57" i="4" s="1"/>
  <c r="AJ10" i="4"/>
  <c r="AJ35" i="4" s="1"/>
  <c r="AI10" i="4"/>
  <c r="AJ24" i="4" s="1"/>
  <c r="AH10" i="4"/>
  <c r="AL9" i="4"/>
  <c r="AJ56" i="4" s="1"/>
  <c r="AK9" i="4"/>
  <c r="AJ45" i="4" s="1"/>
  <c r="AJ9" i="4"/>
  <c r="AJ34" i="4" s="1"/>
  <c r="AI9" i="4"/>
  <c r="AJ23" i="4" s="1"/>
  <c r="AH9" i="4"/>
  <c r="AL8" i="4"/>
  <c r="AJ55" i="4" s="1"/>
  <c r="AI8" i="4"/>
  <c r="AJ22" i="4" s="1"/>
  <c r="AH8" i="4"/>
  <c r="AK7" i="4"/>
  <c r="AJ43" i="4" s="1"/>
  <c r="AJ7" i="4"/>
  <c r="AJ32" i="4" s="1"/>
  <c r="AH7" i="4"/>
  <c r="AL6" i="4"/>
  <c r="AJ53" i="4" s="1"/>
  <c r="AJ6" i="4"/>
  <c r="AJ31" i="4" s="1"/>
  <c r="AH6" i="4"/>
  <c r="AL5" i="4"/>
  <c r="AJ52" i="4" s="1"/>
  <c r="AK5" i="4"/>
  <c r="AJ41" i="4" s="1"/>
  <c r="AI5" i="4"/>
  <c r="AJ19" i="4" s="1"/>
  <c r="AH5" i="4"/>
  <c r="AL4" i="4"/>
  <c r="AJ51" i="4" s="1"/>
  <c r="AJ4" i="4"/>
  <c r="AJ29" i="4" s="1"/>
  <c r="AI4" i="4"/>
  <c r="AJ18" i="4" s="1"/>
  <c r="AH4" i="4"/>
  <c r="AK3" i="4"/>
  <c r="AJ39" i="4" s="1"/>
  <c r="AJ3" i="4"/>
  <c r="AJ28" i="4" s="1"/>
  <c r="AH3" i="4"/>
  <c r="AL2" i="4"/>
  <c r="AJ49" i="4" s="1"/>
  <c r="AJ2" i="4"/>
  <c r="AJ27" i="4" s="1"/>
  <c r="AI2" i="4"/>
  <c r="AJ16" i="4" s="1"/>
  <c r="AH2" i="4"/>
  <c r="C17" i="4"/>
  <c r="D10" i="4"/>
  <c r="AN35" i="1"/>
  <c r="AN34" i="1"/>
  <c r="AN33" i="1"/>
  <c r="AN32" i="1"/>
  <c r="AN31" i="1"/>
  <c r="AN30" i="1"/>
  <c r="AN29" i="1"/>
  <c r="AN28" i="1"/>
  <c r="AN27" i="1"/>
  <c r="AN26" i="1"/>
  <c r="AN25" i="1"/>
  <c r="N111" i="1"/>
  <c r="AO35" i="1" s="1"/>
  <c r="M111" i="1"/>
  <c r="L111" i="1"/>
  <c r="N110" i="1"/>
  <c r="AO34" i="1" s="1"/>
  <c r="M110" i="1"/>
  <c r="L110" i="1"/>
  <c r="N109" i="1"/>
  <c r="AO33" i="1" s="1"/>
  <c r="M109" i="1"/>
  <c r="L109" i="1"/>
  <c r="N108" i="1"/>
  <c r="AO32" i="1" s="1"/>
  <c r="M108" i="1"/>
  <c r="L108" i="1"/>
  <c r="N107" i="1"/>
  <c r="AO31" i="1" s="1"/>
  <c r="M107" i="1"/>
  <c r="L107" i="1"/>
  <c r="N106" i="1"/>
  <c r="AO30" i="1" s="1"/>
  <c r="M106" i="1"/>
  <c r="L106" i="1"/>
  <c r="N105" i="1"/>
  <c r="AO29" i="1" s="1"/>
  <c r="M105" i="1"/>
  <c r="L105" i="1"/>
  <c r="N104" i="1"/>
  <c r="AO28" i="1" s="1"/>
  <c r="M104" i="1"/>
  <c r="L104" i="1"/>
  <c r="N103" i="1"/>
  <c r="AO27" i="1" s="1"/>
  <c r="M103" i="1"/>
  <c r="L103" i="1"/>
  <c r="N102" i="1"/>
  <c r="AO26" i="1" s="1"/>
  <c r="M102" i="1"/>
  <c r="L102" i="1"/>
  <c r="N101" i="1"/>
  <c r="AO25" i="1" s="1"/>
  <c r="M101" i="1"/>
  <c r="L101" i="1"/>
  <c r="N134" i="1"/>
  <c r="AL35" i="1"/>
  <c r="AL34" i="1"/>
  <c r="AL33" i="1"/>
  <c r="AL32" i="1"/>
  <c r="AL31" i="1"/>
  <c r="AL30" i="1"/>
  <c r="AL29" i="1"/>
  <c r="AL28" i="1"/>
  <c r="AL27" i="1"/>
  <c r="AL26" i="1"/>
  <c r="AL25" i="1"/>
  <c r="N149" i="1"/>
  <c r="AP35" i="1" s="1"/>
  <c r="M149" i="1"/>
  <c r="L149" i="1"/>
  <c r="N148" i="1"/>
  <c r="AP34" i="1" s="1"/>
  <c r="M148" i="1"/>
  <c r="L148" i="1"/>
  <c r="N147" i="1"/>
  <c r="AP33" i="1" s="1"/>
  <c r="M147" i="1"/>
  <c r="L147" i="1"/>
  <c r="N146" i="1"/>
  <c r="AP32" i="1" s="1"/>
  <c r="M146" i="1"/>
  <c r="L146" i="1"/>
  <c r="N145" i="1"/>
  <c r="AP31" i="1" s="1"/>
  <c r="M145" i="1"/>
  <c r="L145" i="1"/>
  <c r="N144" i="1"/>
  <c r="AP30" i="1" s="1"/>
  <c r="M144" i="1"/>
  <c r="L144" i="1"/>
  <c r="N143" i="1"/>
  <c r="AP29" i="1" s="1"/>
  <c r="M143" i="1"/>
  <c r="L143" i="1"/>
  <c r="N142" i="1"/>
  <c r="AP28" i="1" s="1"/>
  <c r="M142" i="1"/>
  <c r="L142" i="1"/>
  <c r="N141" i="1"/>
  <c r="AP27" i="1" s="1"/>
  <c r="M141" i="1"/>
  <c r="L141" i="1"/>
  <c r="N140" i="1"/>
  <c r="AP26" i="1" s="1"/>
  <c r="M140" i="1"/>
  <c r="L140" i="1"/>
  <c r="N139" i="1"/>
  <c r="AP25" i="1" s="1"/>
  <c r="M139" i="1"/>
  <c r="L139" i="1"/>
  <c r="C17" i="1"/>
  <c r="D10" i="1"/>
  <c r="AM25" i="1"/>
  <c r="AM26" i="1"/>
  <c r="AM27" i="1"/>
  <c r="AM28" i="1"/>
  <c r="AM29" i="1"/>
  <c r="AM30" i="1"/>
  <c r="AM31" i="1"/>
  <c r="AM32" i="1"/>
  <c r="AM33" i="1"/>
  <c r="AM34" i="1"/>
  <c r="AM35" i="1"/>
  <c r="T30" i="5" l="1"/>
  <c r="T28" i="5"/>
  <c r="T26" i="5"/>
  <c r="T24" i="5"/>
  <c r="T22" i="5"/>
  <c r="T25" i="5"/>
  <c r="T21" i="5"/>
  <c r="U26" i="5"/>
  <c r="U22" i="5"/>
  <c r="U31" i="5"/>
  <c r="U29" i="5"/>
  <c r="U27" i="5"/>
  <c r="U25" i="5"/>
  <c r="U23" i="5"/>
  <c r="U21" i="5"/>
  <c r="T31" i="5"/>
  <c r="T29" i="5"/>
  <c r="T27" i="5"/>
  <c r="T23" i="5"/>
  <c r="U30" i="5"/>
  <c r="U24" i="5"/>
  <c r="U28" i="5"/>
  <c r="Z21" i="5"/>
  <c r="Z27" i="5"/>
  <c r="W158" i="4"/>
  <c r="AA158" i="4"/>
  <c r="AE158" i="4"/>
  <c r="Y159" i="4"/>
  <c r="AC159" i="4"/>
  <c r="W160" i="4"/>
  <c r="AA160" i="4"/>
  <c r="AE160" i="4"/>
  <c r="Y161" i="4"/>
  <c r="AC161" i="4"/>
  <c r="W162" i="4"/>
  <c r="AA162" i="4"/>
  <c r="AE162" i="4"/>
  <c r="Y163" i="4"/>
  <c r="AC163" i="4"/>
  <c r="W164" i="4"/>
  <c r="AA164" i="4"/>
  <c r="AE164" i="4"/>
  <c r="Y165" i="4"/>
  <c r="AC165" i="4"/>
  <c r="W166" i="4"/>
  <c r="AA166" i="4"/>
  <c r="AE166" i="4"/>
  <c r="Y167" i="4"/>
  <c r="AC167" i="4"/>
  <c r="W168" i="4"/>
  <c r="AA168" i="4"/>
  <c r="AE168" i="4"/>
  <c r="T168" i="4"/>
  <c r="V166" i="4"/>
  <c r="U165" i="4"/>
  <c r="T164" i="4"/>
  <c r="V162" i="4"/>
  <c r="U161" i="4"/>
  <c r="T160" i="4"/>
  <c r="V158" i="4"/>
  <c r="V62" i="4"/>
  <c r="V58" i="4"/>
  <c r="V54" i="4"/>
  <c r="U62" i="4"/>
  <c r="U60" i="4"/>
  <c r="U58" i="4"/>
  <c r="U56" i="4"/>
  <c r="U54" i="4"/>
  <c r="T24" i="4"/>
  <c r="T28" i="4"/>
  <c r="U21" i="4"/>
  <c r="X158" i="4"/>
  <c r="AB158" i="4"/>
  <c r="AF158" i="4"/>
  <c r="Z159" i="4"/>
  <c r="AD159" i="4"/>
  <c r="X160" i="4"/>
  <c r="AB160" i="4"/>
  <c r="AF160" i="4"/>
  <c r="Z161" i="4"/>
  <c r="AD161" i="4"/>
  <c r="X162" i="4"/>
  <c r="AB162" i="4"/>
  <c r="AF162" i="4"/>
  <c r="Z163" i="4"/>
  <c r="AD163" i="4"/>
  <c r="X164" i="4"/>
  <c r="AB164" i="4"/>
  <c r="AF164" i="4"/>
  <c r="Z165" i="4"/>
  <c r="AD165" i="4"/>
  <c r="X166" i="4"/>
  <c r="AB166" i="4"/>
  <c r="AF166" i="4"/>
  <c r="Z167" i="4"/>
  <c r="AD167" i="4"/>
  <c r="X168" i="4"/>
  <c r="AB168" i="4"/>
  <c r="AF168" i="4"/>
  <c r="V167" i="4"/>
  <c r="U166" i="4"/>
  <c r="T165" i="4"/>
  <c r="V163" i="4"/>
  <c r="U162" i="4"/>
  <c r="T161" i="4"/>
  <c r="V159" i="4"/>
  <c r="U158" i="4"/>
  <c r="V61" i="4"/>
  <c r="V57" i="4"/>
  <c r="V53" i="4"/>
  <c r="T62" i="4"/>
  <c r="T60" i="4"/>
  <c r="T58" i="4"/>
  <c r="T56" i="4"/>
  <c r="T54" i="4"/>
  <c r="U24" i="4"/>
  <c r="U26" i="4"/>
  <c r="U28" i="4"/>
  <c r="T21" i="4"/>
  <c r="Y158" i="4"/>
  <c r="AC158" i="4"/>
  <c r="W159" i="4"/>
  <c r="AA159" i="4"/>
  <c r="AE159" i="4"/>
  <c r="Y160" i="4"/>
  <c r="AC160" i="4"/>
  <c r="W161" i="4"/>
  <c r="AA161" i="4"/>
  <c r="AE161" i="4"/>
  <c r="Y162" i="4"/>
  <c r="AC162" i="4"/>
  <c r="W163" i="4"/>
  <c r="AA163" i="4"/>
  <c r="AE163" i="4"/>
  <c r="Y164" i="4"/>
  <c r="AC164" i="4"/>
  <c r="W165" i="4"/>
  <c r="AA165" i="4"/>
  <c r="AE165" i="4"/>
  <c r="Y166" i="4"/>
  <c r="AC166" i="4"/>
  <c r="W167" i="4"/>
  <c r="AA167" i="4"/>
  <c r="AE167" i="4"/>
  <c r="Y168" i="4"/>
  <c r="AC168" i="4"/>
  <c r="V168" i="4"/>
  <c r="U167" i="4"/>
  <c r="T166" i="4"/>
  <c r="V164" i="4"/>
  <c r="U163" i="4"/>
  <c r="T162" i="4"/>
  <c r="V160" i="4"/>
  <c r="U159" i="4"/>
  <c r="T158" i="4"/>
  <c r="V60" i="4"/>
  <c r="V56" i="4"/>
  <c r="U63" i="4"/>
  <c r="U61" i="4"/>
  <c r="U59" i="4"/>
  <c r="U57" i="4"/>
  <c r="U55" i="4"/>
  <c r="U53" i="4"/>
  <c r="T25" i="4"/>
  <c r="T27" i="4"/>
  <c r="T29" i="4"/>
  <c r="T31" i="4"/>
  <c r="U22" i="4"/>
  <c r="T26" i="4"/>
  <c r="U23" i="4"/>
  <c r="T23" i="4"/>
  <c r="Z158" i="4"/>
  <c r="AD158" i="4"/>
  <c r="X159" i="4"/>
  <c r="AB159" i="4"/>
  <c r="AF159" i="4"/>
  <c r="Z160" i="4"/>
  <c r="AD160" i="4"/>
  <c r="X161" i="4"/>
  <c r="AB161" i="4"/>
  <c r="AF161" i="4"/>
  <c r="Z162" i="4"/>
  <c r="AD162" i="4"/>
  <c r="X163" i="4"/>
  <c r="AB163" i="4"/>
  <c r="AF163" i="4"/>
  <c r="Z164" i="4"/>
  <c r="AD164" i="4"/>
  <c r="X165" i="4"/>
  <c r="AB165" i="4"/>
  <c r="AF165" i="4"/>
  <c r="Z166" i="4"/>
  <c r="AD166" i="4"/>
  <c r="X167" i="4"/>
  <c r="AB167" i="4"/>
  <c r="AF167" i="4"/>
  <c r="Z168" i="4"/>
  <c r="AD168" i="4"/>
  <c r="U168" i="4"/>
  <c r="T167" i="4"/>
  <c r="V165" i="4"/>
  <c r="U164" i="4"/>
  <c r="T163" i="4"/>
  <c r="V161" i="4"/>
  <c r="U160" i="4"/>
  <c r="T159" i="4"/>
  <c r="V63" i="4"/>
  <c r="V59" i="4"/>
  <c r="V55" i="4"/>
  <c r="T63" i="4"/>
  <c r="T61" i="4"/>
  <c r="T59" i="4"/>
  <c r="T57" i="4"/>
  <c r="T55" i="4"/>
  <c r="T53" i="4"/>
  <c r="U25" i="4"/>
  <c r="U27" i="4"/>
  <c r="U29" i="4"/>
  <c r="U31" i="4"/>
  <c r="T22" i="4"/>
  <c r="T30" i="4"/>
  <c r="U30" i="4"/>
  <c r="Z24" i="5"/>
  <c r="Z29" i="5"/>
  <c r="E53" i="5"/>
  <c r="E60" i="5"/>
  <c r="E56" i="5"/>
  <c r="K43" i="5"/>
  <c r="E63" i="5"/>
  <c r="E59" i="5"/>
  <c r="E55" i="5"/>
  <c r="K46" i="5"/>
  <c r="K38" i="5"/>
  <c r="E62" i="5"/>
  <c r="E58" i="5"/>
  <c r="E54" i="5"/>
  <c r="K41" i="5"/>
  <c r="K37" i="5"/>
  <c r="E61" i="5"/>
  <c r="E57" i="5"/>
  <c r="K40" i="5"/>
  <c r="C18" i="5"/>
  <c r="C30" i="5" s="1"/>
  <c r="C21" i="5"/>
  <c r="C18" i="1"/>
  <c r="D18" i="1" s="1"/>
  <c r="C18" i="4"/>
  <c r="C28" i="4" s="1"/>
  <c r="T155" i="4"/>
  <c r="T18" i="4"/>
  <c r="D18" i="4" l="1"/>
  <c r="C27" i="1"/>
  <c r="C29" i="1"/>
  <c r="C20" i="4"/>
  <c r="C26" i="4"/>
  <c r="C23" i="4"/>
  <c r="C22" i="4"/>
  <c r="C29" i="4"/>
  <c r="C29" i="5"/>
  <c r="E91" i="5"/>
  <c r="K73" i="5"/>
  <c r="K70" i="5"/>
  <c r="E88" i="5"/>
  <c r="E93" i="5"/>
  <c r="K75" i="5"/>
  <c r="E95" i="5"/>
  <c r="K77" i="5"/>
  <c r="K74" i="5"/>
  <c r="E92" i="5"/>
  <c r="K68" i="5"/>
  <c r="E86" i="5"/>
  <c r="C24" i="4"/>
  <c r="C30" i="4"/>
  <c r="C25" i="4"/>
  <c r="K72" i="5"/>
  <c r="E90" i="5"/>
  <c r="K78" i="5"/>
  <c r="E96" i="5"/>
  <c r="C27" i="4"/>
  <c r="C21" i="4"/>
  <c r="K76" i="5"/>
  <c r="E94" i="5"/>
  <c r="E87" i="5"/>
  <c r="K69" i="5"/>
  <c r="E89" i="5"/>
  <c r="K71" i="5"/>
  <c r="C22" i="5"/>
  <c r="C25" i="5"/>
  <c r="C26" i="5"/>
  <c r="D18" i="5"/>
  <c r="C24" i="5"/>
  <c r="C28" i="5"/>
  <c r="C23" i="5"/>
  <c r="C27" i="5"/>
  <c r="C20" i="5"/>
  <c r="C20" i="1"/>
  <c r="C23" i="1"/>
  <c r="C25" i="1"/>
  <c r="C28" i="1"/>
  <c r="C26" i="1"/>
  <c r="C22" i="1"/>
  <c r="C30" i="1"/>
  <c r="C21" i="1"/>
  <c r="C24" i="1"/>
  <c r="E130" i="5" l="1"/>
  <c r="K107" i="5"/>
  <c r="K109" i="5"/>
  <c r="E132" i="5"/>
  <c r="E126" i="5"/>
  <c r="K103" i="5"/>
  <c r="E134" i="5"/>
  <c r="K111" i="5"/>
  <c r="K105" i="5"/>
  <c r="E128" i="5"/>
  <c r="K106" i="5"/>
  <c r="E129" i="5"/>
  <c r="E127" i="5"/>
  <c r="K104" i="5"/>
  <c r="E131" i="5"/>
  <c r="K108" i="5"/>
  <c r="K102" i="5"/>
  <c r="E125" i="5"/>
  <c r="K101" i="5"/>
  <c r="E124" i="5"/>
  <c r="K110" i="5"/>
  <c r="E133" i="5"/>
  <c r="E165" i="5" l="1"/>
  <c r="K180" i="5" s="1"/>
  <c r="K146" i="5"/>
  <c r="K149" i="5"/>
  <c r="E168" i="5"/>
  <c r="K183" i="5" s="1"/>
  <c r="K139" i="5"/>
  <c r="E158" i="5"/>
  <c r="K173" i="5" s="1"/>
  <c r="K143" i="5"/>
  <c r="E162" i="5"/>
  <c r="K177" i="5" s="1"/>
  <c r="E161" i="5"/>
  <c r="K176" i="5" s="1"/>
  <c r="K142" i="5"/>
  <c r="K141" i="5"/>
  <c r="E160" i="5"/>
  <c r="K175" i="5" s="1"/>
  <c r="K145" i="5"/>
  <c r="E164" i="5"/>
  <c r="K179" i="5" s="1"/>
  <c r="E167" i="5"/>
  <c r="K182" i="5" s="1"/>
  <c r="K148" i="5"/>
  <c r="E159" i="5"/>
  <c r="K174" i="5" s="1"/>
  <c r="K140" i="5"/>
  <c r="E163" i="5"/>
  <c r="K178" i="5" s="1"/>
  <c r="K144" i="5"/>
  <c r="K147" i="5"/>
  <c r="E166" i="5"/>
  <c r="K181" i="5" s="1"/>
</calcChain>
</file>

<file path=xl/sharedStrings.xml><?xml version="1.0" encoding="utf-8"?>
<sst xmlns="http://schemas.openxmlformats.org/spreadsheetml/2006/main" count="713" uniqueCount="74">
  <si>
    <t>Strategic Pest Technologies</t>
  </si>
  <si>
    <t>x</t>
  </si>
  <si>
    <t>y</t>
  </si>
  <si>
    <t>buffer</t>
  </si>
  <si>
    <t>nights</t>
  </si>
  <si>
    <t>reps</t>
  </si>
  <si>
    <t>g0</t>
  </si>
  <si>
    <t>sigma</t>
  </si>
  <si>
    <t>[,1]</t>
  </si>
  <si>
    <t>[,2]</t>
  </si>
  <si>
    <t>[,3]</t>
  </si>
  <si>
    <t>[1,]</t>
  </si>
  <si>
    <t>[2,]</t>
  </si>
  <si>
    <t>[3,]</t>
  </si>
  <si>
    <t>[4,]</t>
  </si>
  <si>
    <t>[5,]</t>
  </si>
  <si>
    <t>[6,]</t>
  </si>
  <si>
    <t>[7,]</t>
  </si>
  <si>
    <t>[8,]</t>
  </si>
  <si>
    <t>[9,]</t>
  </si>
  <si>
    <t>[10,]</t>
  </si>
  <si>
    <t>[11,]</t>
  </si>
  <si>
    <t>p.summ</t>
  </si>
  <si>
    <t>Proportion of animals caught</t>
  </si>
  <si>
    <t>n.animals</t>
  </si>
  <si>
    <t>LL</t>
  </si>
  <si>
    <t>UL</t>
  </si>
  <si>
    <t>Median</t>
  </si>
  <si>
    <t>density</t>
  </si>
  <si>
    <t>total.area</t>
  </si>
  <si>
    <t>max.catch=</t>
  </si>
  <si>
    <t>traps</t>
  </si>
  <si>
    <t>t.catch</t>
  </si>
  <si>
    <t>Number of traps with 0,1,2... Captures after 30 nights</t>
  </si>
  <si>
    <t>Catch=0</t>
  </si>
  <si>
    <t>Catch=1</t>
  </si>
  <si>
    <t>Catch=2</t>
  </si>
  <si>
    <t>Catch=3</t>
  </si>
  <si>
    <t>Catch=4</t>
  </si>
  <si>
    <t>Catch=5</t>
  </si>
  <si>
    <t>Catch=6</t>
  </si>
  <si>
    <t>T.max=1</t>
  </si>
  <si>
    <t>T.max=6</t>
  </si>
  <si>
    <t>T.max=3</t>
  </si>
  <si>
    <t>T.max=2</t>
  </si>
  <si>
    <t>T.max=12</t>
  </si>
  <si>
    <t>Possums</t>
  </si>
  <si>
    <t>space.x</t>
  </si>
  <si>
    <t>space.y</t>
  </si>
  <si>
    <t>Catch=7</t>
  </si>
  <si>
    <t>Catch=8</t>
  </si>
  <si>
    <t>Catch=9</t>
  </si>
  <si>
    <t>Catch=10</t>
  </si>
  <si>
    <t>Catch=11</t>
  </si>
  <si>
    <t>Catch=12</t>
  </si>
  <si>
    <t>Density</t>
  </si>
  <si>
    <t>TrapDistance</t>
  </si>
  <si>
    <t>TrapArea</t>
  </si>
  <si>
    <t>Proportion</t>
  </si>
  <si>
    <t>Capacity = 1</t>
  </si>
  <si>
    <t>Capacity = 2</t>
  </si>
  <si>
    <t>Capacity = 3</t>
  </si>
  <si>
    <t>Capacity = 6</t>
  </si>
  <si>
    <t>Capacity = 12</t>
  </si>
  <si>
    <t>PropCaught</t>
  </si>
  <si>
    <t>Maxcatch</t>
  </si>
  <si>
    <t>Stoats - updated Oct 2013 using g0 etc from Smith et al paper</t>
  </si>
  <si>
    <t>Rats - g0 updated from Wilson et al</t>
  </si>
  <si>
    <t>Immigration</t>
  </si>
  <si>
    <t>Explanation</t>
  </si>
  <si>
    <t>The data in each of the worksheets are from running the spatial model.</t>
  </si>
  <si>
    <t xml:space="preserve">The data are in blocks based on the maximum number of potential captures each trap could have. </t>
  </si>
  <si>
    <t>There are data for the number of traps that caught 1-12 animals (catch 1, catch 2, etc, and data for</t>
  </si>
  <si>
    <t xml:space="preserve"> the proportion of the population that was caught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</si>
</sst>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00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" fontId="0" fillId="0" borderId="0" xfId="0" applyNumberFormat="1"/>
    <xf numFmtId="10" fontId="0" fillId="0" borderId="0" xfId="1" applyNumberFormat="1" applyFont="1"/>
    <xf numFmtId="11" fontId="0" fillId="0" borderId="0" xfId="0" applyNumberFormat="1"/>
    <xf numFmtId="0" fontId="3" fillId="0" borderId="0" xfId="0" applyFont="1"/>
    <xf numFmtId="164" fontId="0" fillId="0" borderId="0" xfId="1" applyNumberFormat="1" applyFont="1"/>
    <xf numFmtId="0" fontId="0" fillId="0" borderId="0" xfId="0" applyNumberFormat="1"/>
    <xf numFmtId="0" fontId="0" fillId="0" borderId="0" xfId="1" applyNumberFormat="1" applyFont="1"/>
    <xf numFmtId="9" fontId="0" fillId="0" borderId="0" xfId="1" applyFont="1"/>
    <xf numFmtId="165" fontId="0" fillId="0" borderId="0" xfId="0" applyNumberFormat="1"/>
    <xf numFmtId="0" fontId="4" fillId="0" borderId="0" xfId="0" applyFont="1"/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tockChart>
        <c:ser>
          <c:idx val="0"/>
          <c:order val="0"/>
          <c:tx>
            <c:strRef>
              <c:f>Possums!$L$35</c:f>
              <c:strCache>
                <c:ptCount val="1"/>
                <c:pt idx="0">
                  <c:v>LL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Possums!$K$36:$K$46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Possums!$L$36:$L$46</c:f>
              <c:numCache>
                <c:formatCode>General</c:formatCode>
                <c:ptCount val="11"/>
                <c:pt idx="0">
                  <c:v>0.95964912280701797</c:v>
                </c:pt>
                <c:pt idx="1">
                  <c:v>0.94441520467836304</c:v>
                </c:pt>
                <c:pt idx="2">
                  <c:v>0.92894736842105297</c:v>
                </c:pt>
                <c:pt idx="3">
                  <c:v>0.90138596491228096</c:v>
                </c:pt>
                <c:pt idx="4">
                  <c:v>0.8721783625731</c:v>
                </c:pt>
                <c:pt idx="5">
                  <c:v>0.82828320802004995</c:v>
                </c:pt>
                <c:pt idx="6">
                  <c:v>0.78640350877192999</c:v>
                </c:pt>
                <c:pt idx="7">
                  <c:v>0.73858674463937601</c:v>
                </c:pt>
                <c:pt idx="8">
                  <c:v>0.68982456140350901</c:v>
                </c:pt>
                <c:pt idx="9">
                  <c:v>0.64338118022328505</c:v>
                </c:pt>
                <c:pt idx="10">
                  <c:v>0.59853801169590604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Possums!$M$35</c:f>
              <c:strCache>
                <c:ptCount val="1"/>
                <c:pt idx="0">
                  <c:v>UL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Possums!$K$36:$K$46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Possums!$M$36:$M$46</c:f>
              <c:numCache>
                <c:formatCode>General</c:formatCode>
                <c:ptCount val="11"/>
                <c:pt idx="0">
                  <c:v>0.97192982456140398</c:v>
                </c:pt>
                <c:pt idx="1">
                  <c:v>0.95906432748537995</c:v>
                </c:pt>
                <c:pt idx="2">
                  <c:v>0.942105263157895</c:v>
                </c:pt>
                <c:pt idx="3">
                  <c:v>0.91684210526315801</c:v>
                </c:pt>
                <c:pt idx="4">
                  <c:v>0.88216374269005804</c:v>
                </c:pt>
                <c:pt idx="5">
                  <c:v>0.84110275689223002</c:v>
                </c:pt>
                <c:pt idx="6">
                  <c:v>0.79627192982456096</c:v>
                </c:pt>
                <c:pt idx="7">
                  <c:v>0.74580896686159803</c:v>
                </c:pt>
                <c:pt idx="8">
                  <c:v>0.69561403508772002</c:v>
                </c:pt>
                <c:pt idx="9">
                  <c:v>0.64752791068580495</c:v>
                </c:pt>
                <c:pt idx="10">
                  <c:v>0.60307017543859698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Possums!$N$35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Possums!$K$36:$K$46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Possums!$N$36:$N$46</c:f>
              <c:numCache>
                <c:formatCode>General</c:formatCode>
                <c:ptCount val="11"/>
                <c:pt idx="0">
                  <c:v>0.98605263157894696</c:v>
                </c:pt>
                <c:pt idx="1">
                  <c:v>0.971374269005848</c:v>
                </c:pt>
                <c:pt idx="2">
                  <c:v>0.95618421052631597</c:v>
                </c:pt>
                <c:pt idx="3">
                  <c:v>0.929824561403509</c:v>
                </c:pt>
                <c:pt idx="4">
                  <c:v>0.89418128654970797</c:v>
                </c:pt>
                <c:pt idx="5">
                  <c:v>0.85363408521303297</c:v>
                </c:pt>
                <c:pt idx="6">
                  <c:v>0.80680921052631605</c:v>
                </c:pt>
                <c:pt idx="7">
                  <c:v>0.75360623781676395</c:v>
                </c:pt>
                <c:pt idx="8">
                  <c:v>0.70158771929824604</c:v>
                </c:pt>
                <c:pt idx="9">
                  <c:v>0.65281499202551796</c:v>
                </c:pt>
                <c:pt idx="10">
                  <c:v>0.60600146198830396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135847296"/>
        <c:axId val="135853568"/>
      </c:stockChart>
      <c:catAx>
        <c:axId val="13584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5853568"/>
        <c:crosses val="autoZero"/>
        <c:auto val="1"/>
        <c:lblAlgn val="ctr"/>
        <c:lblOffset val="100"/>
        <c:noMultiLvlLbl val="0"/>
      </c:catAx>
      <c:valAx>
        <c:axId val="135853568"/>
        <c:scaling>
          <c:orientation val="minMax"/>
          <c:max val="1"/>
          <c:min val="0.5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Propotion of animals caught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5847296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Possums!$G$20</c:f>
              <c:strCache>
                <c:ptCount val="1"/>
                <c:pt idx="0">
                  <c:v>Catch=0</c:v>
                </c:pt>
              </c:strCache>
            </c:strRef>
          </c:tx>
          <c:invertIfNegative val="0"/>
          <c:cat>
            <c:numRef>
              <c:f>Possums!$E$159:$E$169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Possums!$G$159:$G$169</c:f>
              <c:numCache>
                <c:formatCode>General</c:formatCode>
                <c:ptCount val="11"/>
                <c:pt idx="0">
                  <c:v>1613.62</c:v>
                </c:pt>
                <c:pt idx="1">
                  <c:v>1414.11</c:v>
                </c:pt>
                <c:pt idx="2">
                  <c:v>1237.55</c:v>
                </c:pt>
                <c:pt idx="3">
                  <c:v>1086.46</c:v>
                </c:pt>
                <c:pt idx="4">
                  <c:v>953.67</c:v>
                </c:pt>
                <c:pt idx="5">
                  <c:v>836.72</c:v>
                </c:pt>
                <c:pt idx="6">
                  <c:v>735.21</c:v>
                </c:pt>
                <c:pt idx="7">
                  <c:v>643.58000000000004</c:v>
                </c:pt>
                <c:pt idx="8">
                  <c:v>566.13</c:v>
                </c:pt>
                <c:pt idx="9">
                  <c:v>498.45</c:v>
                </c:pt>
                <c:pt idx="10">
                  <c:v>436.91</c:v>
                </c:pt>
              </c:numCache>
            </c:numRef>
          </c:val>
        </c:ser>
        <c:ser>
          <c:idx val="1"/>
          <c:order val="1"/>
          <c:tx>
            <c:strRef>
              <c:f>Possums!$H$20</c:f>
              <c:strCache>
                <c:ptCount val="1"/>
                <c:pt idx="0">
                  <c:v>Catch=1</c:v>
                </c:pt>
              </c:strCache>
            </c:strRef>
          </c:tx>
          <c:invertIfNegative val="0"/>
          <c:cat>
            <c:numRef>
              <c:f>Possums!$E$159:$E$169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Possums!$H$159:$H$169</c:f>
              <c:numCache>
                <c:formatCode>General</c:formatCode>
                <c:ptCount val="11"/>
                <c:pt idx="0">
                  <c:v>428.63</c:v>
                </c:pt>
                <c:pt idx="1">
                  <c:v>560.27</c:v>
                </c:pt>
                <c:pt idx="2">
                  <c:v>655.75</c:v>
                </c:pt>
                <c:pt idx="3">
                  <c:v>712.74</c:v>
                </c:pt>
                <c:pt idx="4">
                  <c:v>748.41</c:v>
                </c:pt>
                <c:pt idx="5">
                  <c:v>763.41</c:v>
                </c:pt>
                <c:pt idx="6">
                  <c:v>764.53</c:v>
                </c:pt>
                <c:pt idx="7">
                  <c:v>752.85</c:v>
                </c:pt>
                <c:pt idx="8">
                  <c:v>733.7</c:v>
                </c:pt>
                <c:pt idx="9">
                  <c:v>707.92</c:v>
                </c:pt>
                <c:pt idx="10">
                  <c:v>677.41</c:v>
                </c:pt>
              </c:numCache>
            </c:numRef>
          </c:val>
        </c:ser>
        <c:ser>
          <c:idx val="2"/>
          <c:order val="2"/>
          <c:tx>
            <c:strRef>
              <c:f>Possums!$I$20</c:f>
              <c:strCache>
                <c:ptCount val="1"/>
                <c:pt idx="0">
                  <c:v>Catch=2</c:v>
                </c:pt>
              </c:strCache>
            </c:strRef>
          </c:tx>
          <c:invertIfNegative val="0"/>
          <c:cat>
            <c:numRef>
              <c:f>Possums!$E$159:$E$169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Possums!$I$159:$I$169</c:f>
              <c:numCache>
                <c:formatCode>General</c:formatCode>
                <c:ptCount val="11"/>
                <c:pt idx="0">
                  <c:v>58.2</c:v>
                </c:pt>
                <c:pt idx="1">
                  <c:v>113.61</c:v>
                </c:pt>
                <c:pt idx="2">
                  <c:v>174.94</c:v>
                </c:pt>
                <c:pt idx="3">
                  <c:v>240.63</c:v>
                </c:pt>
                <c:pt idx="4">
                  <c:v>300.02</c:v>
                </c:pt>
                <c:pt idx="5">
                  <c:v>356.79</c:v>
                </c:pt>
                <c:pt idx="6">
                  <c:v>403.01</c:v>
                </c:pt>
                <c:pt idx="7">
                  <c:v>452.87</c:v>
                </c:pt>
                <c:pt idx="8">
                  <c:v>484.17</c:v>
                </c:pt>
                <c:pt idx="9">
                  <c:v>509.51</c:v>
                </c:pt>
                <c:pt idx="10">
                  <c:v>532.62</c:v>
                </c:pt>
              </c:numCache>
            </c:numRef>
          </c:val>
        </c:ser>
        <c:ser>
          <c:idx val="3"/>
          <c:order val="3"/>
          <c:tx>
            <c:strRef>
              <c:f>Possums!$J$20</c:f>
              <c:strCache>
                <c:ptCount val="1"/>
                <c:pt idx="0">
                  <c:v>Catch=3</c:v>
                </c:pt>
              </c:strCache>
            </c:strRef>
          </c:tx>
          <c:invertIfNegative val="0"/>
          <c:cat>
            <c:numRef>
              <c:f>Possums!$E$159:$E$169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Possums!$J$159:$J$169</c:f>
              <c:numCache>
                <c:formatCode>General</c:formatCode>
                <c:ptCount val="11"/>
                <c:pt idx="0">
                  <c:v>5.2</c:v>
                </c:pt>
                <c:pt idx="1">
                  <c:v>16.010000000000002</c:v>
                </c:pt>
                <c:pt idx="2">
                  <c:v>32.770000000000003</c:v>
                </c:pt>
                <c:pt idx="3">
                  <c:v>54.69</c:v>
                </c:pt>
                <c:pt idx="4">
                  <c:v>82.47</c:v>
                </c:pt>
                <c:pt idx="5">
                  <c:v>113.26</c:v>
                </c:pt>
                <c:pt idx="6">
                  <c:v>149.78</c:v>
                </c:pt>
                <c:pt idx="7">
                  <c:v>179.97</c:v>
                </c:pt>
                <c:pt idx="8">
                  <c:v>217.2</c:v>
                </c:pt>
                <c:pt idx="9">
                  <c:v>253.4</c:v>
                </c:pt>
                <c:pt idx="10">
                  <c:v>283.77</c:v>
                </c:pt>
              </c:numCache>
            </c:numRef>
          </c:val>
        </c:ser>
        <c:ser>
          <c:idx val="4"/>
          <c:order val="4"/>
          <c:tx>
            <c:strRef>
              <c:f>Possums!$K$20</c:f>
              <c:strCache>
                <c:ptCount val="1"/>
                <c:pt idx="0">
                  <c:v>Catch=4</c:v>
                </c:pt>
              </c:strCache>
            </c:strRef>
          </c:tx>
          <c:invertIfNegative val="0"/>
          <c:cat>
            <c:numRef>
              <c:f>Possums!$E$159:$E$169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Possums!$K$159:$K$169</c:f>
              <c:numCache>
                <c:formatCode>General</c:formatCode>
                <c:ptCount val="11"/>
                <c:pt idx="0">
                  <c:v>0.34</c:v>
                </c:pt>
                <c:pt idx="1">
                  <c:v>1.83</c:v>
                </c:pt>
                <c:pt idx="2">
                  <c:v>4.41</c:v>
                </c:pt>
                <c:pt idx="3">
                  <c:v>9.81</c:v>
                </c:pt>
                <c:pt idx="4">
                  <c:v>17.23</c:v>
                </c:pt>
                <c:pt idx="5">
                  <c:v>28.69</c:v>
                </c:pt>
                <c:pt idx="6">
                  <c:v>41.01</c:v>
                </c:pt>
                <c:pt idx="7">
                  <c:v>57.16</c:v>
                </c:pt>
                <c:pt idx="8">
                  <c:v>75.8</c:v>
                </c:pt>
                <c:pt idx="9">
                  <c:v>94.43</c:v>
                </c:pt>
                <c:pt idx="10">
                  <c:v>118.72</c:v>
                </c:pt>
              </c:numCache>
            </c:numRef>
          </c:val>
        </c:ser>
        <c:ser>
          <c:idx val="5"/>
          <c:order val="5"/>
          <c:tx>
            <c:strRef>
              <c:f>Possums!$L$20</c:f>
              <c:strCache>
                <c:ptCount val="1"/>
                <c:pt idx="0">
                  <c:v>Catch=5</c:v>
                </c:pt>
              </c:strCache>
            </c:strRef>
          </c:tx>
          <c:invertIfNegative val="0"/>
          <c:cat>
            <c:numRef>
              <c:f>Possums!$E$159:$E$169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Possums!$L$159:$L$169</c:f>
              <c:numCache>
                <c:formatCode>General</c:formatCode>
                <c:ptCount val="11"/>
                <c:pt idx="0">
                  <c:v>0.01</c:v>
                </c:pt>
                <c:pt idx="1">
                  <c:v>0.13</c:v>
                </c:pt>
                <c:pt idx="2">
                  <c:v>0.56000000000000005</c:v>
                </c:pt>
                <c:pt idx="3">
                  <c:v>1.37</c:v>
                </c:pt>
                <c:pt idx="4">
                  <c:v>3.55</c:v>
                </c:pt>
                <c:pt idx="5">
                  <c:v>5.75</c:v>
                </c:pt>
                <c:pt idx="6">
                  <c:v>9.92</c:v>
                </c:pt>
                <c:pt idx="7">
                  <c:v>15.05</c:v>
                </c:pt>
                <c:pt idx="8">
                  <c:v>21.71</c:v>
                </c:pt>
                <c:pt idx="9">
                  <c:v>30.87</c:v>
                </c:pt>
                <c:pt idx="10">
                  <c:v>40.46</c:v>
                </c:pt>
              </c:numCache>
            </c:numRef>
          </c:val>
        </c:ser>
        <c:ser>
          <c:idx val="6"/>
          <c:order val="6"/>
          <c:tx>
            <c:strRef>
              <c:f>Possums!$M$20</c:f>
              <c:strCache>
                <c:ptCount val="1"/>
                <c:pt idx="0">
                  <c:v>Catch=6</c:v>
                </c:pt>
              </c:strCache>
            </c:strRef>
          </c:tx>
          <c:invertIfNegative val="0"/>
          <c:cat>
            <c:numRef>
              <c:f>Possums!$E$159:$E$169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Possums!$M$159:$M$169</c:f>
              <c:numCache>
                <c:formatCode>General</c:formatCode>
                <c:ptCount val="11"/>
                <c:pt idx="0">
                  <c:v>0</c:v>
                </c:pt>
                <c:pt idx="1">
                  <c:v>0.04</c:v>
                </c:pt>
                <c:pt idx="2">
                  <c:v>0.02</c:v>
                </c:pt>
                <c:pt idx="3">
                  <c:v>0.28000000000000003</c:v>
                </c:pt>
                <c:pt idx="4">
                  <c:v>0.59</c:v>
                </c:pt>
                <c:pt idx="5">
                  <c:v>1.1399999999999999</c:v>
                </c:pt>
                <c:pt idx="6">
                  <c:v>2.06</c:v>
                </c:pt>
                <c:pt idx="7">
                  <c:v>3.58</c:v>
                </c:pt>
                <c:pt idx="8">
                  <c:v>5.62</c:v>
                </c:pt>
                <c:pt idx="9">
                  <c:v>8.34</c:v>
                </c:pt>
                <c:pt idx="10">
                  <c:v>12.03</c:v>
                </c:pt>
              </c:numCache>
            </c:numRef>
          </c:val>
        </c:ser>
        <c:ser>
          <c:idx val="7"/>
          <c:order val="7"/>
          <c:tx>
            <c:strRef>
              <c:f>Possums!$N$20</c:f>
              <c:strCache>
                <c:ptCount val="1"/>
                <c:pt idx="0">
                  <c:v>Catch=7</c:v>
                </c:pt>
              </c:strCache>
            </c:strRef>
          </c:tx>
          <c:invertIfNegative val="0"/>
          <c:cat>
            <c:numRef>
              <c:f>Possums!$E$159:$E$169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Possums!$N$159:$N$169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0.06</c:v>
                </c:pt>
                <c:pt idx="5">
                  <c:v>0.19</c:v>
                </c:pt>
                <c:pt idx="6">
                  <c:v>0.39</c:v>
                </c:pt>
                <c:pt idx="7">
                  <c:v>0.8</c:v>
                </c:pt>
                <c:pt idx="8">
                  <c:v>1.22</c:v>
                </c:pt>
                <c:pt idx="9">
                  <c:v>2.4</c:v>
                </c:pt>
                <c:pt idx="10">
                  <c:v>2.93</c:v>
                </c:pt>
              </c:numCache>
            </c:numRef>
          </c:val>
        </c:ser>
        <c:ser>
          <c:idx val="8"/>
          <c:order val="8"/>
          <c:tx>
            <c:strRef>
              <c:f>Possums!$O$20</c:f>
              <c:strCache>
                <c:ptCount val="1"/>
                <c:pt idx="0">
                  <c:v>Catch=8</c:v>
                </c:pt>
              </c:strCache>
            </c:strRef>
          </c:tx>
          <c:invertIfNegative val="0"/>
          <c:cat>
            <c:numRef>
              <c:f>Possums!$E$159:$E$169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Possums!$O$159:$O$169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0.08</c:v>
                </c:pt>
                <c:pt idx="7">
                  <c:v>0.11</c:v>
                </c:pt>
                <c:pt idx="8">
                  <c:v>0.42</c:v>
                </c:pt>
                <c:pt idx="9">
                  <c:v>0.5</c:v>
                </c:pt>
                <c:pt idx="10">
                  <c:v>0.93</c:v>
                </c:pt>
              </c:numCache>
            </c:numRef>
          </c:val>
        </c:ser>
        <c:ser>
          <c:idx val="9"/>
          <c:order val="9"/>
          <c:tx>
            <c:strRef>
              <c:f>Possums!$P$20</c:f>
              <c:strCache>
                <c:ptCount val="1"/>
                <c:pt idx="0">
                  <c:v>Catch=9</c:v>
                </c:pt>
              </c:strCache>
            </c:strRef>
          </c:tx>
          <c:invertIfNegative val="0"/>
          <c:cat>
            <c:numRef>
              <c:f>Possums!$E$159:$E$169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Possums!$P$159:$P$169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0.01</c:v>
                </c:pt>
                <c:pt idx="7">
                  <c:v>0.03</c:v>
                </c:pt>
                <c:pt idx="8">
                  <c:v>0.02</c:v>
                </c:pt>
                <c:pt idx="9">
                  <c:v>0.14000000000000001</c:v>
                </c:pt>
                <c:pt idx="10">
                  <c:v>0.14000000000000001</c:v>
                </c:pt>
              </c:numCache>
            </c:numRef>
          </c:val>
        </c:ser>
        <c:ser>
          <c:idx val="10"/>
          <c:order val="10"/>
          <c:tx>
            <c:strRef>
              <c:f>Possums!$Q$20</c:f>
              <c:strCache>
                <c:ptCount val="1"/>
                <c:pt idx="0">
                  <c:v>Catch=10</c:v>
                </c:pt>
              </c:strCache>
            </c:strRef>
          </c:tx>
          <c:invertIfNegative val="0"/>
          <c:cat>
            <c:numRef>
              <c:f>Possums!$E$159:$E$169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Possums!$Q$159:$Q$169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0.01</c:v>
                </c:pt>
                <c:pt idx="9">
                  <c:v>0.03</c:v>
                </c:pt>
                <c:pt idx="10">
                  <c:v>0.06</c:v>
                </c:pt>
              </c:numCache>
            </c:numRef>
          </c:val>
        </c:ser>
        <c:ser>
          <c:idx val="11"/>
          <c:order val="11"/>
          <c:tx>
            <c:strRef>
              <c:f>Possums!$R$20</c:f>
              <c:strCache>
                <c:ptCount val="1"/>
                <c:pt idx="0">
                  <c:v>Catch=11</c:v>
                </c:pt>
              </c:strCache>
            </c:strRef>
          </c:tx>
          <c:invertIfNegative val="0"/>
          <c:cat>
            <c:numRef>
              <c:f>Possums!$E$159:$E$169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Possums!$R$159:$R$169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</c:v>
                </c:pt>
                <c:pt idx="10">
                  <c:v>0.02</c:v>
                </c:pt>
              </c:numCache>
            </c:numRef>
          </c:val>
        </c:ser>
        <c:ser>
          <c:idx val="12"/>
          <c:order val="12"/>
          <c:tx>
            <c:strRef>
              <c:f>Possums!$S$20</c:f>
              <c:strCache>
                <c:ptCount val="1"/>
                <c:pt idx="0">
                  <c:v>Catch=12</c:v>
                </c:pt>
              </c:strCache>
            </c:strRef>
          </c:tx>
          <c:invertIfNegative val="0"/>
          <c:cat>
            <c:numRef>
              <c:f>Possums!$E$159:$E$169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Possums!$S$159:$S$169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815744"/>
        <c:axId val="50817664"/>
      </c:barChart>
      <c:catAx>
        <c:axId val="5081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817664"/>
        <c:crosses val="autoZero"/>
        <c:auto val="1"/>
        <c:lblAlgn val="ctr"/>
        <c:lblOffset val="100"/>
        <c:noMultiLvlLbl val="0"/>
      </c:catAx>
      <c:valAx>
        <c:axId val="50817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traps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815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tockChart>
        <c:ser>
          <c:idx val="0"/>
          <c:order val="0"/>
          <c:tx>
            <c:strRef>
              <c:f>Possums!$L$35</c:f>
              <c:strCache>
                <c:ptCount val="1"/>
                <c:pt idx="0">
                  <c:v>LL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Possums!$K$174:$K$184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Possums!$L$174:$L$184</c:f>
              <c:numCache>
                <c:formatCode>General</c:formatCode>
                <c:ptCount val="11"/>
                <c:pt idx="0">
                  <c:v>0.97543859649122799</c:v>
                </c:pt>
                <c:pt idx="1">
                  <c:v>0.97833333333333306</c:v>
                </c:pt>
                <c:pt idx="2">
                  <c:v>0.97982456140351004</c:v>
                </c:pt>
                <c:pt idx="3">
                  <c:v>0.98138596491228003</c:v>
                </c:pt>
                <c:pt idx="4">
                  <c:v>0.98011695906432705</c:v>
                </c:pt>
                <c:pt idx="5">
                  <c:v>0.98295739348371003</c:v>
                </c:pt>
                <c:pt idx="6">
                  <c:v>0.98178728070175403</c:v>
                </c:pt>
                <c:pt idx="7">
                  <c:v>0.98225146198830404</c:v>
                </c:pt>
                <c:pt idx="8">
                  <c:v>0.98280701754386002</c:v>
                </c:pt>
                <c:pt idx="9">
                  <c:v>0.98260765550239204</c:v>
                </c:pt>
                <c:pt idx="10">
                  <c:v>0.98333333333333295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Possums!$M$35</c:f>
              <c:strCache>
                <c:ptCount val="1"/>
                <c:pt idx="0">
                  <c:v>UL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Possums!$K$174:$K$184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Possums!$M$174:$M$184</c:f>
              <c:numCache>
                <c:formatCode>General</c:formatCode>
                <c:ptCount val="11"/>
                <c:pt idx="0">
                  <c:v>0.99473684210526303</c:v>
                </c:pt>
                <c:pt idx="1">
                  <c:v>0.99359649122807003</c:v>
                </c:pt>
                <c:pt idx="2">
                  <c:v>0.99122807017543901</c:v>
                </c:pt>
                <c:pt idx="3">
                  <c:v>0.99228070175438599</c:v>
                </c:pt>
                <c:pt idx="4">
                  <c:v>0.99064327485380099</c:v>
                </c:pt>
                <c:pt idx="5">
                  <c:v>0.99073934837092703</c:v>
                </c:pt>
                <c:pt idx="6">
                  <c:v>0.99101973684210498</c:v>
                </c:pt>
                <c:pt idx="7">
                  <c:v>0.99084795321637398</c:v>
                </c:pt>
                <c:pt idx="8">
                  <c:v>0.99019298245613996</c:v>
                </c:pt>
                <c:pt idx="9">
                  <c:v>0.98947368421052595</c:v>
                </c:pt>
                <c:pt idx="10">
                  <c:v>0.98962719298245605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Possums!$N$35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Possums!$K$174:$K$184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Possums!$N$174:$N$184</c:f>
              <c:numCache>
                <c:formatCode>General</c:formatCode>
                <c:ptCount val="11"/>
                <c:pt idx="0">
                  <c:v>0.98596491228070204</c:v>
                </c:pt>
                <c:pt idx="1">
                  <c:v>0.98713450292397698</c:v>
                </c:pt>
                <c:pt idx="2">
                  <c:v>0.98684210526315796</c:v>
                </c:pt>
                <c:pt idx="3">
                  <c:v>0.98666666666666702</c:v>
                </c:pt>
                <c:pt idx="4">
                  <c:v>0.98654970760233995</c:v>
                </c:pt>
                <c:pt idx="5">
                  <c:v>0.98696741854636605</c:v>
                </c:pt>
                <c:pt idx="6">
                  <c:v>0.98640350877192995</c:v>
                </c:pt>
                <c:pt idx="7">
                  <c:v>0.98635477582845998</c:v>
                </c:pt>
                <c:pt idx="8">
                  <c:v>0.98631578947368403</c:v>
                </c:pt>
                <c:pt idx="9">
                  <c:v>0.98612440191387596</c:v>
                </c:pt>
                <c:pt idx="10">
                  <c:v>0.98625730994152006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50836992"/>
        <c:axId val="50838912"/>
      </c:stockChart>
      <c:catAx>
        <c:axId val="50836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838912"/>
        <c:crosses val="autoZero"/>
        <c:auto val="1"/>
        <c:lblAlgn val="ctr"/>
        <c:lblOffset val="100"/>
        <c:noMultiLvlLbl val="0"/>
      </c:catAx>
      <c:valAx>
        <c:axId val="50838912"/>
        <c:scaling>
          <c:orientation val="minMax"/>
          <c:max val="1"/>
          <c:min val="0.5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Propotion of animals caught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836992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93048852601212"/>
          <c:y val="4.9021768833305404E-2"/>
          <c:w val="0.65791530102505125"/>
          <c:h val="0.746737664942005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Possums!$T$20</c:f>
              <c:strCache>
                <c:ptCount val="1"/>
                <c:pt idx="0">
                  <c:v>Catch=0</c:v>
                </c:pt>
              </c:strCache>
            </c:strRef>
          </c:tx>
          <c:invertIfNegative val="0"/>
          <c:cat>
            <c:numRef>
              <c:f>Possums!$E$159:$E$169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Possums!$T$159:$T$169</c:f>
              <c:numCache>
                <c:formatCode>General</c:formatCode>
                <c:ptCount val="11"/>
                <c:pt idx="0">
                  <c:v>0.7662013295346628</c:v>
                </c:pt>
                <c:pt idx="1">
                  <c:v>0.67146723646723638</c:v>
                </c:pt>
                <c:pt idx="2">
                  <c:v>0.58763057929724594</c:v>
                </c:pt>
                <c:pt idx="3">
                  <c:v>0.51588793922127252</c:v>
                </c:pt>
                <c:pt idx="4">
                  <c:v>0.4528347578347578</c:v>
                </c:pt>
                <c:pt idx="5">
                  <c:v>0.39730294396961063</c:v>
                </c:pt>
                <c:pt idx="6">
                  <c:v>0.34910256410256413</c:v>
                </c:pt>
                <c:pt idx="7">
                  <c:v>0.30559354226020896</c:v>
                </c:pt>
                <c:pt idx="8">
                  <c:v>0.26881766381766381</c:v>
                </c:pt>
                <c:pt idx="9">
                  <c:v>0.23668091168091168</c:v>
                </c:pt>
                <c:pt idx="10">
                  <c:v>0.2074596391263058</c:v>
                </c:pt>
              </c:numCache>
            </c:numRef>
          </c:val>
        </c:ser>
        <c:ser>
          <c:idx val="1"/>
          <c:order val="1"/>
          <c:tx>
            <c:strRef>
              <c:f>Possums!$U$20</c:f>
              <c:strCache>
                <c:ptCount val="1"/>
                <c:pt idx="0">
                  <c:v>Catch=1</c:v>
                </c:pt>
              </c:strCache>
            </c:strRef>
          </c:tx>
          <c:invertIfNegative val="0"/>
          <c:cat>
            <c:numRef>
              <c:f>Possums!$E$159:$E$169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Possums!$U$159:$U$169</c:f>
              <c:numCache>
                <c:formatCode>General</c:formatCode>
                <c:ptCount val="11"/>
                <c:pt idx="0">
                  <c:v>0.20352801519468186</c:v>
                </c:pt>
                <c:pt idx="1">
                  <c:v>0.26603513770180437</c:v>
                </c:pt>
                <c:pt idx="2">
                  <c:v>0.31137226970560306</c:v>
                </c:pt>
                <c:pt idx="3">
                  <c:v>0.33843304843304844</c:v>
                </c:pt>
                <c:pt idx="4">
                  <c:v>0.35537037037037034</c:v>
                </c:pt>
                <c:pt idx="5">
                  <c:v>0.36249287749287745</c:v>
                </c:pt>
                <c:pt idx="6">
                  <c:v>0.36302469135802468</c:v>
                </c:pt>
                <c:pt idx="7">
                  <c:v>0.35747863247863249</c:v>
                </c:pt>
                <c:pt idx="8">
                  <c:v>0.34838556505223173</c:v>
                </c:pt>
                <c:pt idx="9">
                  <c:v>0.33614434947768279</c:v>
                </c:pt>
                <c:pt idx="10">
                  <c:v>0.32165716999050331</c:v>
                </c:pt>
              </c:numCache>
            </c:numRef>
          </c:val>
        </c:ser>
        <c:ser>
          <c:idx val="2"/>
          <c:order val="2"/>
          <c:tx>
            <c:strRef>
              <c:f>Possums!$V$20</c:f>
              <c:strCache>
                <c:ptCount val="1"/>
                <c:pt idx="0">
                  <c:v>Catch=2</c:v>
                </c:pt>
              </c:strCache>
            </c:strRef>
          </c:tx>
          <c:invertIfNegative val="0"/>
          <c:cat>
            <c:numRef>
              <c:f>Possums!$E$159:$E$169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Possums!$V$159:$V$169</c:f>
              <c:numCache>
                <c:formatCode>General</c:formatCode>
                <c:ptCount val="11"/>
                <c:pt idx="0">
                  <c:v>2.7635327635327635E-2</c:v>
                </c:pt>
                <c:pt idx="1">
                  <c:v>5.3945868945868947E-2</c:v>
                </c:pt>
                <c:pt idx="2">
                  <c:v>8.3067426400759731E-2</c:v>
                </c:pt>
                <c:pt idx="3">
                  <c:v>0.11425925925925925</c:v>
                </c:pt>
                <c:pt idx="4">
                  <c:v>0.1424596391263058</c:v>
                </c:pt>
                <c:pt idx="5">
                  <c:v>0.16941595441595442</c:v>
                </c:pt>
                <c:pt idx="6">
                  <c:v>0.19136277302943969</c:v>
                </c:pt>
                <c:pt idx="7">
                  <c:v>0.21503798670465338</c:v>
                </c:pt>
                <c:pt idx="8">
                  <c:v>0.22990028490028491</c:v>
                </c:pt>
                <c:pt idx="9">
                  <c:v>0.24193257359924025</c:v>
                </c:pt>
                <c:pt idx="10">
                  <c:v>0.25290598290598293</c:v>
                </c:pt>
              </c:numCache>
            </c:numRef>
          </c:val>
        </c:ser>
        <c:ser>
          <c:idx val="3"/>
          <c:order val="3"/>
          <c:tx>
            <c:strRef>
              <c:f>Possums!$W$20</c:f>
              <c:strCache>
                <c:ptCount val="1"/>
                <c:pt idx="0">
                  <c:v>Catch=3</c:v>
                </c:pt>
              </c:strCache>
            </c:strRef>
          </c:tx>
          <c:invertIfNegative val="0"/>
          <c:cat>
            <c:numRef>
              <c:f>Possums!$E$159:$E$169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Possums!$W$159:$W$169</c:f>
              <c:numCache>
                <c:formatCode>General</c:formatCode>
                <c:ptCount val="11"/>
                <c:pt idx="0">
                  <c:v>2.4691358024691358E-3</c:v>
                </c:pt>
                <c:pt idx="1">
                  <c:v>7.6020892687559362E-3</c:v>
                </c:pt>
                <c:pt idx="2">
                  <c:v>1.5560303893637228E-2</c:v>
                </c:pt>
                <c:pt idx="3">
                  <c:v>2.5968660968660968E-2</c:v>
                </c:pt>
                <c:pt idx="4">
                  <c:v>3.915954415954416E-2</c:v>
                </c:pt>
                <c:pt idx="5">
                  <c:v>5.3779677113010446E-2</c:v>
                </c:pt>
                <c:pt idx="6">
                  <c:v>7.1120607787274456E-2</c:v>
                </c:pt>
                <c:pt idx="7">
                  <c:v>8.5455840455840454E-2</c:v>
                </c:pt>
                <c:pt idx="8">
                  <c:v>0.10313390313390312</c:v>
                </c:pt>
                <c:pt idx="9">
                  <c:v>0.12032288698955367</c:v>
                </c:pt>
                <c:pt idx="10">
                  <c:v>0.13474358974358974</c:v>
                </c:pt>
              </c:numCache>
            </c:numRef>
          </c:val>
        </c:ser>
        <c:ser>
          <c:idx val="4"/>
          <c:order val="4"/>
          <c:tx>
            <c:strRef>
              <c:f>Possums!$X$20</c:f>
              <c:strCache>
                <c:ptCount val="1"/>
                <c:pt idx="0">
                  <c:v>Catch=4</c:v>
                </c:pt>
              </c:strCache>
            </c:strRef>
          </c:tx>
          <c:invertIfNegative val="0"/>
          <c:cat>
            <c:numRef>
              <c:f>Possums!$E$159:$E$169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Possums!$X$159:$X$169</c:f>
              <c:numCache>
                <c:formatCode>General</c:formatCode>
                <c:ptCount val="11"/>
                <c:pt idx="0">
                  <c:v>1.6144349477682812E-4</c:v>
                </c:pt>
                <c:pt idx="1">
                  <c:v>8.6894586894586902E-4</c:v>
                </c:pt>
                <c:pt idx="2">
                  <c:v>2.0940170940170941E-3</c:v>
                </c:pt>
                <c:pt idx="3">
                  <c:v>4.6581196581196582E-3</c:v>
                </c:pt>
                <c:pt idx="4">
                  <c:v>8.1813865147198489E-3</c:v>
                </c:pt>
                <c:pt idx="5">
                  <c:v>1.362298195631529E-2</c:v>
                </c:pt>
                <c:pt idx="6">
                  <c:v>1.9472934472934474E-2</c:v>
                </c:pt>
                <c:pt idx="7">
                  <c:v>2.7141500474833807E-2</c:v>
                </c:pt>
                <c:pt idx="8">
                  <c:v>3.5992402659069327E-2</c:v>
                </c:pt>
                <c:pt idx="9">
                  <c:v>4.4838556505223177E-2</c:v>
                </c:pt>
                <c:pt idx="10">
                  <c:v>5.6372269705603037E-2</c:v>
                </c:pt>
              </c:numCache>
            </c:numRef>
          </c:val>
        </c:ser>
        <c:ser>
          <c:idx val="5"/>
          <c:order val="5"/>
          <c:tx>
            <c:strRef>
              <c:f>Possums!$Y$20</c:f>
              <c:strCache>
                <c:ptCount val="1"/>
                <c:pt idx="0">
                  <c:v>Catch=5</c:v>
                </c:pt>
              </c:strCache>
            </c:strRef>
          </c:tx>
          <c:invertIfNegative val="0"/>
          <c:cat>
            <c:numRef>
              <c:f>Possums!$E$159:$E$169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Possums!$Y$159:$Y$169</c:f>
              <c:numCache>
                <c:formatCode>General</c:formatCode>
                <c:ptCount val="11"/>
                <c:pt idx="0">
                  <c:v>4.7483380816714154E-6</c:v>
                </c:pt>
                <c:pt idx="1">
                  <c:v>6.1728395061728397E-5</c:v>
                </c:pt>
                <c:pt idx="2">
                  <c:v>2.6590693257359929E-4</c:v>
                </c:pt>
                <c:pt idx="3">
                  <c:v>6.505223171889839E-4</c:v>
                </c:pt>
                <c:pt idx="4">
                  <c:v>1.6856600189933523E-3</c:v>
                </c:pt>
                <c:pt idx="5">
                  <c:v>2.7302943969610637E-3</c:v>
                </c:pt>
                <c:pt idx="6">
                  <c:v>4.7103513770180433E-3</c:v>
                </c:pt>
                <c:pt idx="7">
                  <c:v>7.1462488129154797E-3</c:v>
                </c:pt>
                <c:pt idx="8">
                  <c:v>1.0308641975308643E-2</c:v>
                </c:pt>
                <c:pt idx="9">
                  <c:v>1.4658119658119658E-2</c:v>
                </c:pt>
                <c:pt idx="10">
                  <c:v>1.9211775878442545E-2</c:v>
                </c:pt>
              </c:numCache>
            </c:numRef>
          </c:val>
        </c:ser>
        <c:ser>
          <c:idx val="6"/>
          <c:order val="6"/>
          <c:tx>
            <c:strRef>
              <c:f>Possums!$Z$20</c:f>
              <c:strCache>
                <c:ptCount val="1"/>
                <c:pt idx="0">
                  <c:v>Catch=6</c:v>
                </c:pt>
              </c:strCache>
            </c:strRef>
          </c:tx>
          <c:invertIfNegative val="0"/>
          <c:cat>
            <c:numRef>
              <c:f>Possums!$E$159:$E$169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Possums!$Z$159:$Z$169</c:f>
              <c:numCache>
                <c:formatCode>General</c:formatCode>
                <c:ptCount val="11"/>
                <c:pt idx="0">
                  <c:v>0</c:v>
                </c:pt>
                <c:pt idx="1">
                  <c:v>1.8993352326685662E-5</c:v>
                </c:pt>
                <c:pt idx="2">
                  <c:v>9.4966761633428308E-6</c:v>
                </c:pt>
                <c:pt idx="3">
                  <c:v>1.3295346628679964E-4</c:v>
                </c:pt>
                <c:pt idx="4">
                  <c:v>2.801519468186135E-4</c:v>
                </c:pt>
                <c:pt idx="5">
                  <c:v>5.4131054131054124E-4</c:v>
                </c:pt>
                <c:pt idx="6">
                  <c:v>9.7815764482431147E-4</c:v>
                </c:pt>
                <c:pt idx="7">
                  <c:v>1.6999050332383665E-3</c:v>
                </c:pt>
                <c:pt idx="8">
                  <c:v>2.6685660018993351E-3</c:v>
                </c:pt>
                <c:pt idx="9">
                  <c:v>3.96011396011396E-3</c:v>
                </c:pt>
                <c:pt idx="10">
                  <c:v>5.7122507122507118E-3</c:v>
                </c:pt>
              </c:numCache>
            </c:numRef>
          </c:val>
        </c:ser>
        <c:ser>
          <c:idx val="7"/>
          <c:order val="7"/>
          <c:tx>
            <c:strRef>
              <c:f>Possums!$AA$20</c:f>
              <c:strCache>
                <c:ptCount val="1"/>
                <c:pt idx="0">
                  <c:v>Catch=7</c:v>
                </c:pt>
              </c:strCache>
            </c:strRef>
          </c:tx>
          <c:invertIfNegative val="0"/>
          <c:cat>
            <c:numRef>
              <c:f>Possums!$E$159:$E$169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Possums!$AA$159:$AA$169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9.4966761633428308E-6</c:v>
                </c:pt>
                <c:pt idx="4">
                  <c:v>2.8490028490028489E-5</c:v>
                </c:pt>
                <c:pt idx="5">
                  <c:v>9.0218423551756882E-5</c:v>
                </c:pt>
                <c:pt idx="6">
                  <c:v>1.851851851851852E-4</c:v>
                </c:pt>
                <c:pt idx="7">
                  <c:v>3.7986704653371323E-4</c:v>
                </c:pt>
                <c:pt idx="8">
                  <c:v>5.7929724596391264E-4</c:v>
                </c:pt>
                <c:pt idx="9">
                  <c:v>1.1396011396011395E-3</c:v>
                </c:pt>
                <c:pt idx="10">
                  <c:v>1.3912630579297246E-3</c:v>
                </c:pt>
              </c:numCache>
            </c:numRef>
          </c:val>
        </c:ser>
        <c:ser>
          <c:idx val="8"/>
          <c:order val="8"/>
          <c:tx>
            <c:strRef>
              <c:f>Possums!$AB$20</c:f>
              <c:strCache>
                <c:ptCount val="1"/>
                <c:pt idx="0">
                  <c:v>Catch=8</c:v>
                </c:pt>
              </c:strCache>
            </c:strRef>
          </c:tx>
          <c:invertIfNegative val="0"/>
          <c:cat>
            <c:numRef>
              <c:f>Possums!$E$159:$E$169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Possums!$AB$159:$AB$169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1.8993352326685662E-5</c:v>
                </c:pt>
                <c:pt idx="6">
                  <c:v>3.7986704653371323E-5</c:v>
                </c:pt>
                <c:pt idx="7">
                  <c:v>5.2231718898385566E-5</c:v>
                </c:pt>
                <c:pt idx="8">
                  <c:v>1.9943019943019941E-4</c:v>
                </c:pt>
                <c:pt idx="9">
                  <c:v>2.3741690408357076E-4</c:v>
                </c:pt>
                <c:pt idx="10">
                  <c:v>4.4159544159544161E-4</c:v>
                </c:pt>
              </c:numCache>
            </c:numRef>
          </c:val>
        </c:ser>
        <c:ser>
          <c:idx val="9"/>
          <c:order val="9"/>
          <c:tx>
            <c:strRef>
              <c:f>Possums!$AC$20</c:f>
              <c:strCache>
                <c:ptCount val="1"/>
                <c:pt idx="0">
                  <c:v>Catch=9</c:v>
                </c:pt>
              </c:strCache>
            </c:strRef>
          </c:tx>
          <c:invertIfNegative val="0"/>
          <c:cat>
            <c:numRef>
              <c:f>Possums!$E$159:$E$169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Possums!$AC$159:$AC$169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4.7483380816714154E-6</c:v>
                </c:pt>
                <c:pt idx="6">
                  <c:v>4.7483380816714154E-6</c:v>
                </c:pt>
                <c:pt idx="7">
                  <c:v>1.4245014245014244E-5</c:v>
                </c:pt>
                <c:pt idx="8">
                  <c:v>9.4966761633428308E-6</c:v>
                </c:pt>
                <c:pt idx="9">
                  <c:v>6.6476733143399822E-5</c:v>
                </c:pt>
                <c:pt idx="10">
                  <c:v>6.6476733143399822E-5</c:v>
                </c:pt>
              </c:numCache>
            </c:numRef>
          </c:val>
        </c:ser>
        <c:ser>
          <c:idx val="10"/>
          <c:order val="10"/>
          <c:tx>
            <c:strRef>
              <c:f>Possums!$AD$20</c:f>
              <c:strCache>
                <c:ptCount val="1"/>
                <c:pt idx="0">
                  <c:v>Catch=10</c:v>
                </c:pt>
              </c:strCache>
            </c:strRef>
          </c:tx>
          <c:invertIfNegative val="0"/>
          <c:cat>
            <c:numRef>
              <c:f>Possums!$E$159:$E$169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Possums!$AD$159:$AD$169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4.7483380816714154E-6</c:v>
                </c:pt>
                <c:pt idx="9">
                  <c:v>1.4245014245014244E-5</c:v>
                </c:pt>
                <c:pt idx="10">
                  <c:v>2.8490028490028489E-5</c:v>
                </c:pt>
              </c:numCache>
            </c:numRef>
          </c:val>
        </c:ser>
        <c:ser>
          <c:idx val="11"/>
          <c:order val="11"/>
          <c:tx>
            <c:strRef>
              <c:f>Possums!$AE$20</c:f>
              <c:strCache>
                <c:ptCount val="1"/>
                <c:pt idx="0">
                  <c:v>Catch=11</c:v>
                </c:pt>
              </c:strCache>
            </c:strRef>
          </c:tx>
          <c:invertIfNegative val="0"/>
          <c:cat>
            <c:numRef>
              <c:f>Possums!$E$159:$E$169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Possums!$AE$159:$AE$169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4.7483380816714154E-6</c:v>
                </c:pt>
                <c:pt idx="10">
                  <c:v>9.4966761633428308E-6</c:v>
                </c:pt>
              </c:numCache>
            </c:numRef>
          </c:val>
        </c:ser>
        <c:ser>
          <c:idx val="12"/>
          <c:order val="12"/>
          <c:tx>
            <c:strRef>
              <c:f>Possums!$AF$20</c:f>
              <c:strCache>
                <c:ptCount val="1"/>
                <c:pt idx="0">
                  <c:v>Catch=12</c:v>
                </c:pt>
              </c:strCache>
            </c:strRef>
          </c:tx>
          <c:invertIfNegative val="0"/>
          <c:cat>
            <c:numRef>
              <c:f>Possums!$E$159:$E$169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Possums!$AF$159:$AF$169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18144"/>
        <c:axId val="50920064"/>
      </c:barChart>
      <c:catAx>
        <c:axId val="5091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920064"/>
        <c:crosses val="autoZero"/>
        <c:auto val="1"/>
        <c:lblAlgn val="ctr"/>
        <c:lblOffset val="100"/>
        <c:noMultiLvlLbl val="0"/>
      </c:catAx>
      <c:valAx>
        <c:axId val="50920064"/>
        <c:scaling>
          <c:orientation val="minMax"/>
          <c:max val="1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Proportion</a:t>
                </a:r>
                <a:r>
                  <a:rPr lang="en-US" b="0" baseline="0"/>
                  <a:t> of traps</a:t>
                </a:r>
                <a:endParaRPr lang="en-US" b="0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5091814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3209434083599898"/>
          <c:y val="5.6448982969175124E-2"/>
          <c:w val="0.15140644937221806"/>
          <c:h val="0.79437884737201847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93048852601212"/>
          <c:y val="4.9021768833305404E-2"/>
          <c:w val="0.65791530102505125"/>
          <c:h val="0.746737664942005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Possums!$T$20</c:f>
              <c:strCache>
                <c:ptCount val="1"/>
                <c:pt idx="0">
                  <c:v>Catch=0</c:v>
                </c:pt>
              </c:strCache>
            </c:strRef>
          </c:tx>
          <c:invertIfNegative val="0"/>
          <c:cat>
            <c:numRef>
              <c:f>Possums!$E$21:$E$31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Possums!$T$21:$T$31</c:f>
              <c:numCache>
                <c:formatCode>General</c:formatCode>
                <c:ptCount val="11"/>
                <c:pt idx="0">
                  <c:v>0.7367948717948718</c:v>
                </c:pt>
                <c:pt idx="1">
                  <c:v>0.61062678062678066</c:v>
                </c:pt>
                <c:pt idx="2">
                  <c:v>0.48994301994301992</c:v>
                </c:pt>
                <c:pt idx="3">
                  <c:v>0.37982905982905979</c:v>
                </c:pt>
                <c:pt idx="4">
                  <c:v>0.28349477682811014</c:v>
                </c:pt>
                <c:pt idx="5">
                  <c:v>0.20346628679962014</c:v>
                </c:pt>
                <c:pt idx="6">
                  <c:v>0.13834757834757835</c:v>
                </c:pt>
                <c:pt idx="7">
                  <c:v>9.1172839506172831E-2</c:v>
                </c:pt>
                <c:pt idx="8">
                  <c:v>5.8689458689458684E-2</c:v>
                </c:pt>
                <c:pt idx="9">
                  <c:v>3.5816714150047488E-2</c:v>
                </c:pt>
                <c:pt idx="10">
                  <c:v>2.103988603988604E-2</c:v>
                </c:pt>
              </c:numCache>
            </c:numRef>
          </c:val>
        </c:ser>
        <c:ser>
          <c:idx val="1"/>
          <c:order val="1"/>
          <c:tx>
            <c:strRef>
              <c:f>Possums!$U$20</c:f>
              <c:strCache>
                <c:ptCount val="1"/>
                <c:pt idx="0">
                  <c:v>Catch=1</c:v>
                </c:pt>
              </c:strCache>
            </c:strRef>
          </c:tx>
          <c:invertIfNegative val="0"/>
          <c:cat>
            <c:numRef>
              <c:f>Possums!$E$21:$E$31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Possums!$U$21:$U$31</c:f>
              <c:numCache>
                <c:formatCode>General</c:formatCode>
                <c:ptCount val="11"/>
                <c:pt idx="0">
                  <c:v>0.2632051282051282</c:v>
                </c:pt>
                <c:pt idx="1">
                  <c:v>0.38937321937321934</c:v>
                </c:pt>
                <c:pt idx="2">
                  <c:v>0.51005698005698008</c:v>
                </c:pt>
                <c:pt idx="3">
                  <c:v>0.6201709401709401</c:v>
                </c:pt>
                <c:pt idx="4">
                  <c:v>0.7165052231718898</c:v>
                </c:pt>
                <c:pt idx="5">
                  <c:v>0.79653371320037991</c:v>
                </c:pt>
                <c:pt idx="6">
                  <c:v>0.86165242165242173</c:v>
                </c:pt>
                <c:pt idx="7">
                  <c:v>0.90882716049382717</c:v>
                </c:pt>
                <c:pt idx="8">
                  <c:v>0.94131054131054137</c:v>
                </c:pt>
                <c:pt idx="9">
                  <c:v>0.9641832858499525</c:v>
                </c:pt>
                <c:pt idx="10">
                  <c:v>0.97896011396011395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084288"/>
        <c:axId val="51086464"/>
      </c:barChart>
      <c:catAx>
        <c:axId val="51084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1086464"/>
        <c:crosses val="autoZero"/>
        <c:auto val="1"/>
        <c:lblAlgn val="ctr"/>
        <c:lblOffset val="100"/>
        <c:noMultiLvlLbl val="0"/>
      </c:catAx>
      <c:valAx>
        <c:axId val="51086464"/>
        <c:scaling>
          <c:orientation val="minMax"/>
          <c:max val="1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Proportion</a:t>
                </a:r>
                <a:r>
                  <a:rPr lang="en-US" b="0" baseline="0"/>
                  <a:t> of traps</a:t>
                </a:r>
                <a:endParaRPr lang="en-US" b="0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5108428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3209434083599898"/>
          <c:y val="5.6448982969175124E-2"/>
          <c:w val="0.15140644937221806"/>
          <c:h val="0.1188267344942172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tockChart>
        <c:ser>
          <c:idx val="0"/>
          <c:order val="0"/>
          <c:tx>
            <c:strRef>
              <c:f>Stoats!$L$35</c:f>
              <c:strCache>
                <c:ptCount val="1"/>
                <c:pt idx="0">
                  <c:v>LL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Stoats!$K$36:$K$46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Stoats!$L$36:$L$46</c:f>
              <c:numCache>
                <c:formatCode>General</c:formatCode>
                <c:ptCount val="11"/>
                <c:pt idx="0">
                  <c:v>1</c:v>
                </c:pt>
                <c:pt idx="1">
                  <c:v>0.98499999999999999</c:v>
                </c:pt>
                <c:pt idx="2">
                  <c:v>0.97872340425531901</c:v>
                </c:pt>
                <c:pt idx="3">
                  <c:v>0.96610169491525399</c:v>
                </c:pt>
                <c:pt idx="4">
                  <c:v>0.92957746478873204</c:v>
                </c:pt>
                <c:pt idx="5">
                  <c:v>0.86585365853658502</c:v>
                </c:pt>
                <c:pt idx="6">
                  <c:v>0.819148936170213</c:v>
                </c:pt>
                <c:pt idx="7">
                  <c:v>0.75471698113207597</c:v>
                </c:pt>
                <c:pt idx="8">
                  <c:v>0.69046610169491496</c:v>
                </c:pt>
                <c:pt idx="9">
                  <c:v>0.63565891472868197</c:v>
                </c:pt>
                <c:pt idx="10">
                  <c:v>0.58865248226950395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Stoats!$M$35</c:f>
              <c:strCache>
                <c:ptCount val="1"/>
                <c:pt idx="0">
                  <c:v>UL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Stoats!$K$36:$K$46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Stoats!$M$36:$M$46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0.96341463414634099</c:v>
                </c:pt>
                <c:pt idx="6">
                  <c:v>0.88297872340425498</c:v>
                </c:pt>
                <c:pt idx="7">
                  <c:v>0.79245283018867896</c:v>
                </c:pt>
                <c:pt idx="8">
                  <c:v>0.71186440677966101</c:v>
                </c:pt>
                <c:pt idx="9">
                  <c:v>0.65116279069767402</c:v>
                </c:pt>
                <c:pt idx="10">
                  <c:v>0.59574468085106402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Stoats!$N$35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Stoats!$K$36:$K$46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Stoats!$N$36:$N$46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0.971830985915493</c:v>
                </c:pt>
                <c:pt idx="5">
                  <c:v>0.92682926829268297</c:v>
                </c:pt>
                <c:pt idx="6">
                  <c:v>0.85106382978723405</c:v>
                </c:pt>
                <c:pt idx="7">
                  <c:v>0.77830188679245305</c:v>
                </c:pt>
                <c:pt idx="8">
                  <c:v>0.71186440677966101</c:v>
                </c:pt>
                <c:pt idx="9">
                  <c:v>0.65116279069767402</c:v>
                </c:pt>
                <c:pt idx="10">
                  <c:v>0.59574468085106402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50081152"/>
        <c:axId val="51111424"/>
      </c:stockChart>
      <c:catAx>
        <c:axId val="5008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1111424"/>
        <c:crosses val="autoZero"/>
        <c:auto val="1"/>
        <c:lblAlgn val="ctr"/>
        <c:lblOffset val="100"/>
        <c:noMultiLvlLbl val="0"/>
      </c:catAx>
      <c:valAx>
        <c:axId val="51111424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Propotion of animals caught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81152"/>
        <c:crosses val="autoZero"/>
        <c:crossBetween val="between"/>
        <c:majorUnit val="0.25"/>
      </c:valAx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Stoats!$G$20</c:f>
              <c:strCache>
                <c:ptCount val="1"/>
                <c:pt idx="0">
                  <c:v>Catch=0</c:v>
                </c:pt>
              </c:strCache>
            </c:strRef>
          </c:tx>
          <c:invertIfNegative val="0"/>
          <c:cat>
            <c:numRef>
              <c:f>Stoats!$E$21:$E$31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Stoats!$G$21:$G$31</c:f>
              <c:numCache>
                <c:formatCode>General</c:formatCode>
                <c:ptCount val="11"/>
                <c:pt idx="0">
                  <c:v>60</c:v>
                </c:pt>
                <c:pt idx="1">
                  <c:v>49.03</c:v>
                </c:pt>
                <c:pt idx="2">
                  <c:v>37.06</c:v>
                </c:pt>
                <c:pt idx="3">
                  <c:v>25.4</c:v>
                </c:pt>
                <c:pt idx="4">
                  <c:v>15.54</c:v>
                </c:pt>
                <c:pt idx="5">
                  <c:v>8.4499999999999993</c:v>
                </c:pt>
                <c:pt idx="6">
                  <c:v>3.95</c:v>
                </c:pt>
                <c:pt idx="7">
                  <c:v>1.64</c:v>
                </c:pt>
                <c:pt idx="8">
                  <c:v>0.62</c:v>
                </c:pt>
                <c:pt idx="9">
                  <c:v>0.34</c:v>
                </c:pt>
                <c:pt idx="10">
                  <c:v>0.12</c:v>
                </c:pt>
              </c:numCache>
            </c:numRef>
          </c:val>
        </c:ser>
        <c:ser>
          <c:idx val="1"/>
          <c:order val="1"/>
          <c:tx>
            <c:strRef>
              <c:f>Stoats!$H$20</c:f>
              <c:strCache>
                <c:ptCount val="1"/>
                <c:pt idx="0">
                  <c:v>Catch=1</c:v>
                </c:pt>
              </c:strCache>
            </c:strRef>
          </c:tx>
          <c:invertIfNegative val="0"/>
          <c:cat>
            <c:numRef>
              <c:f>Stoats!$E$21:$E$31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Stoats!$H$21:$H$31</c:f>
              <c:numCache>
                <c:formatCode>General</c:formatCode>
                <c:ptCount val="11"/>
                <c:pt idx="0">
                  <c:v>24</c:v>
                </c:pt>
                <c:pt idx="1">
                  <c:v>34.97</c:v>
                </c:pt>
                <c:pt idx="2">
                  <c:v>46.94</c:v>
                </c:pt>
                <c:pt idx="3">
                  <c:v>58.6</c:v>
                </c:pt>
                <c:pt idx="4">
                  <c:v>68.459999999999994</c:v>
                </c:pt>
                <c:pt idx="5">
                  <c:v>75.55</c:v>
                </c:pt>
                <c:pt idx="6">
                  <c:v>80.05</c:v>
                </c:pt>
                <c:pt idx="7">
                  <c:v>82.36</c:v>
                </c:pt>
                <c:pt idx="8">
                  <c:v>83.38</c:v>
                </c:pt>
                <c:pt idx="9">
                  <c:v>83.66</c:v>
                </c:pt>
                <c:pt idx="10">
                  <c:v>83.88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153344"/>
        <c:axId val="50155520"/>
      </c:barChart>
      <c:catAx>
        <c:axId val="5015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155520"/>
        <c:crosses val="autoZero"/>
        <c:auto val="1"/>
        <c:lblAlgn val="ctr"/>
        <c:lblOffset val="100"/>
        <c:noMultiLvlLbl val="0"/>
      </c:catAx>
      <c:valAx>
        <c:axId val="50155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traps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153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Stoats!$G$123</c:f>
              <c:strCache>
                <c:ptCount val="1"/>
                <c:pt idx="0">
                  <c:v>Catch=0</c:v>
                </c:pt>
              </c:strCache>
            </c:strRef>
          </c:tx>
          <c:invertIfNegative val="0"/>
          <c:cat>
            <c:numRef>
              <c:f>Stoats!$E$21:$E$31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Stoats!$G$124:$G$134</c:f>
              <c:numCache>
                <c:formatCode>General</c:formatCode>
                <c:ptCount val="11"/>
                <c:pt idx="0">
                  <c:v>62.89</c:v>
                </c:pt>
                <c:pt idx="1">
                  <c:v>55.46</c:v>
                </c:pt>
                <c:pt idx="2">
                  <c:v>48.36</c:v>
                </c:pt>
                <c:pt idx="3">
                  <c:v>41.62</c:v>
                </c:pt>
                <c:pt idx="4">
                  <c:v>36.979999999999997</c:v>
                </c:pt>
                <c:pt idx="5">
                  <c:v>31.91</c:v>
                </c:pt>
                <c:pt idx="6">
                  <c:v>28.48</c:v>
                </c:pt>
                <c:pt idx="7">
                  <c:v>24.46</c:v>
                </c:pt>
                <c:pt idx="8">
                  <c:v>21.45</c:v>
                </c:pt>
                <c:pt idx="9">
                  <c:v>19.18</c:v>
                </c:pt>
                <c:pt idx="10">
                  <c:v>16.8</c:v>
                </c:pt>
              </c:numCache>
            </c:numRef>
          </c:val>
        </c:ser>
        <c:ser>
          <c:idx val="1"/>
          <c:order val="1"/>
          <c:tx>
            <c:strRef>
              <c:f>Stoats!$H$123</c:f>
              <c:strCache>
                <c:ptCount val="1"/>
                <c:pt idx="0">
                  <c:v>Catch=1</c:v>
                </c:pt>
              </c:strCache>
            </c:strRef>
          </c:tx>
          <c:invertIfNegative val="0"/>
          <c:cat>
            <c:numRef>
              <c:f>Stoats!$E$21:$E$31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Stoats!$H$124:$H$134</c:f>
              <c:numCache>
                <c:formatCode>General</c:formatCode>
                <c:ptCount val="11"/>
                <c:pt idx="0">
                  <c:v>18.48</c:v>
                </c:pt>
                <c:pt idx="1">
                  <c:v>22.96</c:v>
                </c:pt>
                <c:pt idx="2">
                  <c:v>26.27</c:v>
                </c:pt>
                <c:pt idx="3">
                  <c:v>29.11</c:v>
                </c:pt>
                <c:pt idx="4">
                  <c:v>29.28</c:v>
                </c:pt>
                <c:pt idx="5">
                  <c:v>30.86</c:v>
                </c:pt>
                <c:pt idx="6">
                  <c:v>29.37</c:v>
                </c:pt>
                <c:pt idx="7">
                  <c:v>29.47</c:v>
                </c:pt>
                <c:pt idx="8">
                  <c:v>28.13</c:v>
                </c:pt>
                <c:pt idx="9">
                  <c:v>26.4</c:v>
                </c:pt>
                <c:pt idx="10">
                  <c:v>25.22</c:v>
                </c:pt>
              </c:numCache>
            </c:numRef>
          </c:val>
        </c:ser>
        <c:ser>
          <c:idx val="2"/>
          <c:order val="2"/>
          <c:tx>
            <c:strRef>
              <c:f>Stoats!$I$123</c:f>
              <c:strCache>
                <c:ptCount val="1"/>
                <c:pt idx="0">
                  <c:v>Catch=2</c:v>
                </c:pt>
              </c:strCache>
            </c:strRef>
          </c:tx>
          <c:invertIfNegative val="0"/>
          <c:cat>
            <c:numRef>
              <c:f>Stoats!$E$21:$E$31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Stoats!$I$124:$I$134</c:f>
              <c:numCache>
                <c:formatCode>General</c:formatCode>
                <c:ptCount val="11"/>
                <c:pt idx="0">
                  <c:v>2.4</c:v>
                </c:pt>
                <c:pt idx="1">
                  <c:v>4.8099999999999996</c:v>
                </c:pt>
                <c:pt idx="2">
                  <c:v>7.56</c:v>
                </c:pt>
                <c:pt idx="3">
                  <c:v>10.45</c:v>
                </c:pt>
                <c:pt idx="4">
                  <c:v>12.84</c:v>
                </c:pt>
                <c:pt idx="5">
                  <c:v>14.5</c:v>
                </c:pt>
                <c:pt idx="6">
                  <c:v>17</c:v>
                </c:pt>
                <c:pt idx="7">
                  <c:v>18.61</c:v>
                </c:pt>
                <c:pt idx="8">
                  <c:v>20.16</c:v>
                </c:pt>
                <c:pt idx="9">
                  <c:v>21.43</c:v>
                </c:pt>
                <c:pt idx="10">
                  <c:v>21.71</c:v>
                </c:pt>
              </c:numCache>
            </c:numRef>
          </c:val>
        </c:ser>
        <c:ser>
          <c:idx val="3"/>
          <c:order val="3"/>
          <c:tx>
            <c:strRef>
              <c:f>Stoats!$J$123</c:f>
              <c:strCache>
                <c:ptCount val="1"/>
                <c:pt idx="0">
                  <c:v>Catch=3</c:v>
                </c:pt>
              </c:strCache>
            </c:strRef>
          </c:tx>
          <c:invertIfNegative val="0"/>
          <c:cat>
            <c:numRef>
              <c:f>Stoats!$E$21:$E$31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Stoats!$J$124:$J$134</c:f>
              <c:numCache>
                <c:formatCode>General</c:formatCode>
                <c:ptCount val="11"/>
                <c:pt idx="0">
                  <c:v>0.2</c:v>
                </c:pt>
                <c:pt idx="1">
                  <c:v>0.66</c:v>
                </c:pt>
                <c:pt idx="2">
                  <c:v>1.64</c:v>
                </c:pt>
                <c:pt idx="3">
                  <c:v>2.35</c:v>
                </c:pt>
                <c:pt idx="4">
                  <c:v>3.8</c:v>
                </c:pt>
                <c:pt idx="5">
                  <c:v>5.16</c:v>
                </c:pt>
                <c:pt idx="6">
                  <c:v>6.72</c:v>
                </c:pt>
                <c:pt idx="7">
                  <c:v>7.83</c:v>
                </c:pt>
                <c:pt idx="8">
                  <c:v>9.2200000000000006</c:v>
                </c:pt>
                <c:pt idx="9">
                  <c:v>10.73</c:v>
                </c:pt>
                <c:pt idx="10">
                  <c:v>12.21</c:v>
                </c:pt>
              </c:numCache>
            </c:numRef>
          </c:val>
        </c:ser>
        <c:ser>
          <c:idx val="4"/>
          <c:order val="4"/>
          <c:tx>
            <c:strRef>
              <c:f>Stoats!$K$123</c:f>
              <c:strCache>
                <c:ptCount val="1"/>
                <c:pt idx="0">
                  <c:v>Catch=4</c:v>
                </c:pt>
              </c:strCache>
            </c:strRef>
          </c:tx>
          <c:invertIfNegative val="0"/>
          <c:cat>
            <c:numRef>
              <c:f>Stoats!$E$21:$E$31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Stoats!$K$124:$K$134</c:f>
              <c:numCache>
                <c:formatCode>General</c:formatCode>
                <c:ptCount val="11"/>
                <c:pt idx="0">
                  <c:v>0.03</c:v>
                </c:pt>
                <c:pt idx="1">
                  <c:v>0.11</c:v>
                </c:pt>
                <c:pt idx="2">
                  <c:v>0.16</c:v>
                </c:pt>
                <c:pt idx="3">
                  <c:v>0.41</c:v>
                </c:pt>
                <c:pt idx="4">
                  <c:v>0.91</c:v>
                </c:pt>
                <c:pt idx="5">
                  <c:v>1.26</c:v>
                </c:pt>
                <c:pt idx="6">
                  <c:v>1.81</c:v>
                </c:pt>
                <c:pt idx="7">
                  <c:v>2.56</c:v>
                </c:pt>
                <c:pt idx="8">
                  <c:v>3.64</c:v>
                </c:pt>
                <c:pt idx="9">
                  <c:v>4.3</c:v>
                </c:pt>
                <c:pt idx="10">
                  <c:v>5.22</c:v>
                </c:pt>
              </c:numCache>
            </c:numRef>
          </c:val>
        </c:ser>
        <c:ser>
          <c:idx val="5"/>
          <c:order val="5"/>
          <c:tx>
            <c:strRef>
              <c:f>Stoats!$L$123</c:f>
              <c:strCache>
                <c:ptCount val="1"/>
                <c:pt idx="0">
                  <c:v>Catch=5</c:v>
                </c:pt>
              </c:strCache>
            </c:strRef>
          </c:tx>
          <c:invertIfNegative val="0"/>
          <c:cat>
            <c:numRef>
              <c:f>Stoats!$E$21:$E$31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Stoats!$L$124:$L$134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0.06</c:v>
                </c:pt>
                <c:pt idx="4">
                  <c:v>0.14000000000000001</c:v>
                </c:pt>
                <c:pt idx="5">
                  <c:v>0.24</c:v>
                </c:pt>
                <c:pt idx="6">
                  <c:v>0.49</c:v>
                </c:pt>
                <c:pt idx="7">
                  <c:v>0.84</c:v>
                </c:pt>
                <c:pt idx="8">
                  <c:v>1.07</c:v>
                </c:pt>
                <c:pt idx="9">
                  <c:v>1.41</c:v>
                </c:pt>
                <c:pt idx="10">
                  <c:v>2.19</c:v>
                </c:pt>
              </c:numCache>
            </c:numRef>
          </c:val>
        </c:ser>
        <c:ser>
          <c:idx val="6"/>
          <c:order val="6"/>
          <c:tx>
            <c:strRef>
              <c:f>Stoats!$M$123</c:f>
              <c:strCache>
                <c:ptCount val="1"/>
                <c:pt idx="0">
                  <c:v>Catch=6</c:v>
                </c:pt>
              </c:strCache>
            </c:strRef>
          </c:tx>
          <c:invertIfNegative val="0"/>
          <c:cat>
            <c:numRef>
              <c:f>Stoats!$E$21:$E$31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Stoats!$M$124:$M$134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7.0000000000000007E-2</c:v>
                </c:pt>
                <c:pt idx="6">
                  <c:v>0.13</c:v>
                </c:pt>
                <c:pt idx="7">
                  <c:v>0.23</c:v>
                </c:pt>
                <c:pt idx="8">
                  <c:v>0.33</c:v>
                </c:pt>
                <c:pt idx="9">
                  <c:v>0.55000000000000004</c:v>
                </c:pt>
                <c:pt idx="10">
                  <c:v>0.65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201344"/>
        <c:axId val="50203264"/>
      </c:barChart>
      <c:catAx>
        <c:axId val="50201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203264"/>
        <c:crosses val="autoZero"/>
        <c:auto val="1"/>
        <c:lblAlgn val="ctr"/>
        <c:lblOffset val="100"/>
        <c:noMultiLvlLbl val="0"/>
      </c:catAx>
      <c:valAx>
        <c:axId val="50203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traps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201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tockChart>
        <c:ser>
          <c:idx val="0"/>
          <c:order val="0"/>
          <c:tx>
            <c:strRef>
              <c:f>Stoats!$L$138</c:f>
              <c:strCache>
                <c:ptCount val="1"/>
                <c:pt idx="0">
                  <c:v>LL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Stoats!$K$36:$K$46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Stoats!$L$139:$L$149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Stoats!$M$138</c:f>
              <c:strCache>
                <c:ptCount val="1"/>
                <c:pt idx="0">
                  <c:v>UL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Stoats!$K$36:$K$46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Stoats!$M$139:$M$149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Stoats!$N$138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Stoats!$K$36:$K$46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Stoats!$N$139:$N$149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50254592"/>
        <c:axId val="50256512"/>
      </c:stockChart>
      <c:catAx>
        <c:axId val="5025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256512"/>
        <c:crosses val="autoZero"/>
        <c:auto val="1"/>
        <c:lblAlgn val="ctr"/>
        <c:lblOffset val="100"/>
        <c:noMultiLvlLbl val="0"/>
      </c:catAx>
      <c:valAx>
        <c:axId val="50256512"/>
        <c:scaling>
          <c:orientation val="minMax"/>
          <c:max val="1"/>
          <c:min val="0.5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Propotion of animals caught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254592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Stoats!$AI$1</c:f>
              <c:strCache>
                <c:ptCount val="1"/>
                <c:pt idx="0">
                  <c:v>T.max=1</c:v>
                </c:pt>
              </c:strCache>
            </c:strRef>
          </c:tx>
          <c:marker>
            <c:symbol val="none"/>
          </c:marker>
          <c:cat>
            <c:numRef>
              <c:f>Stoats!$AH$2:$AH$12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Stoats!$AI$2:$AI$12</c:f>
              <c:numCache>
                <c:formatCode>0.000000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0.971830985915493</c:v>
                </c:pt>
                <c:pt idx="5">
                  <c:v>0.92682926829268297</c:v>
                </c:pt>
                <c:pt idx="6">
                  <c:v>0.85106382978723405</c:v>
                </c:pt>
                <c:pt idx="7">
                  <c:v>0.77830188679245305</c:v>
                </c:pt>
                <c:pt idx="8">
                  <c:v>0.71186440677966101</c:v>
                </c:pt>
                <c:pt idx="9">
                  <c:v>0.65116279069767402</c:v>
                </c:pt>
                <c:pt idx="10">
                  <c:v>0.59574468085106402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Stoats!$AJ$1</c:f>
              <c:strCache>
                <c:ptCount val="1"/>
                <c:pt idx="0">
                  <c:v>T.max=2</c:v>
                </c:pt>
              </c:strCache>
            </c:strRef>
          </c:tx>
          <c:marker>
            <c:symbol val="none"/>
          </c:marker>
          <c:cat>
            <c:numRef>
              <c:f>Stoats!$AH$2:$AH$12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Stoats!$AJ$2:$AJ$12</c:f>
              <c:numCache>
                <c:formatCode>0.000000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0.99290780141844004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Stoats!$AK$1</c:f>
              <c:strCache>
                <c:ptCount val="1"/>
                <c:pt idx="0">
                  <c:v>T.max=3</c:v>
                </c:pt>
              </c:strCache>
            </c:strRef>
          </c:tx>
          <c:marker>
            <c:symbol val="none"/>
          </c:marker>
          <c:cat>
            <c:numRef>
              <c:f>Stoats!$AH$2:$AH$12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Stoats!$AK$2:$AK$12</c:f>
              <c:numCache>
                <c:formatCode>0.000000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Stoats!$AL$1</c:f>
              <c:strCache>
                <c:ptCount val="1"/>
                <c:pt idx="0">
                  <c:v>T.max=6</c:v>
                </c:pt>
              </c:strCache>
            </c:strRef>
          </c:tx>
          <c:marker>
            <c:symbol val="none"/>
          </c:marker>
          <c:cat>
            <c:numRef>
              <c:f>Stoats!$AH$2:$AH$12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Stoats!$AL$2:$AL$12</c:f>
              <c:numCache>
                <c:formatCode>0.000000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Stoats!$AM$1</c:f>
              <c:strCache>
                <c:ptCount val="1"/>
                <c:pt idx="0">
                  <c:v>T.max=12</c:v>
                </c:pt>
              </c:strCache>
            </c:strRef>
          </c:tx>
          <c:marker>
            <c:symbol val="none"/>
          </c:marker>
          <c:cat>
            <c:numRef>
              <c:f>Stoats!$AH$2:$AH$12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Stoats!$AM$2:$AM$12</c:f>
              <c:numCache>
                <c:formatCode>0.000000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54912"/>
        <c:axId val="52456832"/>
      </c:lineChart>
      <c:catAx>
        <c:axId val="52454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2456832"/>
        <c:crosses val="autoZero"/>
        <c:auto val="1"/>
        <c:lblAlgn val="ctr"/>
        <c:lblOffset val="100"/>
        <c:noMultiLvlLbl val="0"/>
      </c:catAx>
      <c:valAx>
        <c:axId val="5245683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Proportion of animals caught</a:t>
                </a:r>
              </a:p>
            </c:rich>
          </c:tx>
          <c:overlay val="0"/>
        </c:title>
        <c:numFmt formatCode="0.000000" sourceLinked="1"/>
        <c:majorTickMark val="out"/>
        <c:minorTickMark val="none"/>
        <c:tickLblPos val="nextTo"/>
        <c:crossAx val="52454912"/>
        <c:crosses val="autoZero"/>
        <c:crossBetween val="between"/>
        <c:majorUnit val="0.2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Stoats!$G$20</c:f>
              <c:strCache>
                <c:ptCount val="1"/>
                <c:pt idx="0">
                  <c:v>Catch=0</c:v>
                </c:pt>
              </c:strCache>
            </c:strRef>
          </c:tx>
          <c:invertIfNegative val="0"/>
          <c:cat>
            <c:numRef>
              <c:f>Stoats!$E$86:$E$96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Stoats!$G$86:$G$96</c:f>
              <c:numCache>
                <c:formatCode>General</c:formatCode>
                <c:ptCount val="11"/>
                <c:pt idx="0">
                  <c:v>63.27</c:v>
                </c:pt>
                <c:pt idx="1">
                  <c:v>55.49</c:v>
                </c:pt>
                <c:pt idx="2">
                  <c:v>48.33</c:v>
                </c:pt>
                <c:pt idx="3">
                  <c:v>41.75</c:v>
                </c:pt>
                <c:pt idx="4">
                  <c:v>35.78</c:v>
                </c:pt>
                <c:pt idx="5">
                  <c:v>31.54</c:v>
                </c:pt>
                <c:pt idx="6">
                  <c:v>26.87</c:v>
                </c:pt>
                <c:pt idx="7">
                  <c:v>23.83</c:v>
                </c:pt>
                <c:pt idx="8">
                  <c:v>20.11</c:v>
                </c:pt>
                <c:pt idx="9">
                  <c:v>16.350000000000001</c:v>
                </c:pt>
                <c:pt idx="10">
                  <c:v>13.85</c:v>
                </c:pt>
              </c:numCache>
            </c:numRef>
          </c:val>
        </c:ser>
        <c:ser>
          <c:idx val="1"/>
          <c:order val="1"/>
          <c:tx>
            <c:strRef>
              <c:f>Stoats!$H$20</c:f>
              <c:strCache>
                <c:ptCount val="1"/>
                <c:pt idx="0">
                  <c:v>Catch=1</c:v>
                </c:pt>
              </c:strCache>
            </c:strRef>
          </c:tx>
          <c:invertIfNegative val="0"/>
          <c:cat>
            <c:numRef>
              <c:f>Stoats!$E$86:$E$96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Stoats!$H$86:$H$96</c:f>
              <c:numCache>
                <c:formatCode>General</c:formatCode>
                <c:ptCount val="11"/>
                <c:pt idx="0">
                  <c:v>17.690000000000001</c:v>
                </c:pt>
                <c:pt idx="1">
                  <c:v>22.84</c:v>
                </c:pt>
                <c:pt idx="2">
                  <c:v>26.17</c:v>
                </c:pt>
                <c:pt idx="3">
                  <c:v>28.58</c:v>
                </c:pt>
                <c:pt idx="4">
                  <c:v>30.18</c:v>
                </c:pt>
                <c:pt idx="5">
                  <c:v>30.19</c:v>
                </c:pt>
                <c:pt idx="6">
                  <c:v>30</c:v>
                </c:pt>
                <c:pt idx="7">
                  <c:v>27.71</c:v>
                </c:pt>
                <c:pt idx="8">
                  <c:v>26.72</c:v>
                </c:pt>
                <c:pt idx="9">
                  <c:v>26.62</c:v>
                </c:pt>
                <c:pt idx="10">
                  <c:v>23.83</c:v>
                </c:pt>
              </c:numCache>
            </c:numRef>
          </c:val>
        </c:ser>
        <c:ser>
          <c:idx val="2"/>
          <c:order val="2"/>
          <c:tx>
            <c:strRef>
              <c:f>Stoats!$I$20</c:f>
              <c:strCache>
                <c:ptCount val="1"/>
                <c:pt idx="0">
                  <c:v>Catch=2</c:v>
                </c:pt>
              </c:strCache>
            </c:strRef>
          </c:tx>
          <c:invertIfNegative val="0"/>
          <c:cat>
            <c:numRef>
              <c:f>Stoats!$E$86:$E$96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Stoats!$I$86:$I$96</c:f>
              <c:numCache>
                <c:formatCode>General</c:formatCode>
                <c:ptCount val="11"/>
                <c:pt idx="0">
                  <c:v>2.81</c:v>
                </c:pt>
                <c:pt idx="1">
                  <c:v>4.8499999999999996</c:v>
                </c:pt>
                <c:pt idx="2">
                  <c:v>7.67</c:v>
                </c:pt>
                <c:pt idx="3">
                  <c:v>10.59</c:v>
                </c:pt>
                <c:pt idx="4">
                  <c:v>13.3</c:v>
                </c:pt>
                <c:pt idx="5">
                  <c:v>15</c:v>
                </c:pt>
                <c:pt idx="6">
                  <c:v>17.39</c:v>
                </c:pt>
                <c:pt idx="7">
                  <c:v>19.09</c:v>
                </c:pt>
                <c:pt idx="8">
                  <c:v>20.23</c:v>
                </c:pt>
                <c:pt idx="9">
                  <c:v>20.72</c:v>
                </c:pt>
                <c:pt idx="10">
                  <c:v>21.81</c:v>
                </c:pt>
              </c:numCache>
            </c:numRef>
          </c:val>
        </c:ser>
        <c:ser>
          <c:idx val="3"/>
          <c:order val="3"/>
          <c:tx>
            <c:strRef>
              <c:f>Stoats!$J$20</c:f>
              <c:strCache>
                <c:ptCount val="1"/>
                <c:pt idx="0">
                  <c:v>Catch=3</c:v>
                </c:pt>
              </c:strCache>
            </c:strRef>
          </c:tx>
          <c:invertIfNegative val="0"/>
          <c:cat>
            <c:numRef>
              <c:f>Stoats!$E$86:$E$96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Stoats!$J$86:$J$96</c:f>
              <c:numCache>
                <c:formatCode>General</c:formatCode>
                <c:ptCount val="11"/>
                <c:pt idx="0">
                  <c:v>0.23</c:v>
                </c:pt>
                <c:pt idx="1">
                  <c:v>0.82</c:v>
                </c:pt>
                <c:pt idx="2">
                  <c:v>1.83</c:v>
                </c:pt>
                <c:pt idx="3">
                  <c:v>3.08</c:v>
                </c:pt>
                <c:pt idx="4">
                  <c:v>4.74</c:v>
                </c:pt>
                <c:pt idx="5">
                  <c:v>7.27</c:v>
                </c:pt>
                <c:pt idx="6">
                  <c:v>9.74</c:v>
                </c:pt>
                <c:pt idx="7">
                  <c:v>13.37</c:v>
                </c:pt>
                <c:pt idx="8">
                  <c:v>16.940000000000001</c:v>
                </c:pt>
                <c:pt idx="9">
                  <c:v>20.309999999999999</c:v>
                </c:pt>
                <c:pt idx="10">
                  <c:v>24.51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483968"/>
        <c:axId val="52494336"/>
      </c:barChart>
      <c:catAx>
        <c:axId val="5248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2494336"/>
        <c:crosses val="autoZero"/>
        <c:auto val="1"/>
        <c:lblAlgn val="ctr"/>
        <c:lblOffset val="100"/>
        <c:noMultiLvlLbl val="0"/>
      </c:catAx>
      <c:valAx>
        <c:axId val="52494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traps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2483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Possums!$G$20</c:f>
              <c:strCache>
                <c:ptCount val="1"/>
                <c:pt idx="0">
                  <c:v>Catch=0</c:v>
                </c:pt>
              </c:strCache>
            </c:strRef>
          </c:tx>
          <c:invertIfNegative val="0"/>
          <c:cat>
            <c:numRef>
              <c:f>Possums!$E$21:$E$31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Possums!$G$21:$G$31</c:f>
              <c:numCache>
                <c:formatCode>General</c:formatCode>
                <c:ptCount val="11"/>
                <c:pt idx="0">
                  <c:v>1551.69</c:v>
                </c:pt>
                <c:pt idx="1">
                  <c:v>1285.98</c:v>
                </c:pt>
                <c:pt idx="2">
                  <c:v>1031.82</c:v>
                </c:pt>
                <c:pt idx="3">
                  <c:v>799.92</c:v>
                </c:pt>
                <c:pt idx="4">
                  <c:v>597.04</c:v>
                </c:pt>
                <c:pt idx="5">
                  <c:v>428.5</c:v>
                </c:pt>
                <c:pt idx="6">
                  <c:v>291.36</c:v>
                </c:pt>
                <c:pt idx="7">
                  <c:v>192.01</c:v>
                </c:pt>
                <c:pt idx="8">
                  <c:v>123.6</c:v>
                </c:pt>
                <c:pt idx="9">
                  <c:v>75.430000000000007</c:v>
                </c:pt>
                <c:pt idx="10">
                  <c:v>44.31</c:v>
                </c:pt>
              </c:numCache>
            </c:numRef>
          </c:val>
        </c:ser>
        <c:ser>
          <c:idx val="1"/>
          <c:order val="1"/>
          <c:tx>
            <c:strRef>
              <c:f>Possums!$H$20</c:f>
              <c:strCache>
                <c:ptCount val="1"/>
                <c:pt idx="0">
                  <c:v>Catch=1</c:v>
                </c:pt>
              </c:strCache>
            </c:strRef>
          </c:tx>
          <c:invertIfNegative val="0"/>
          <c:cat>
            <c:numRef>
              <c:f>Possums!$E$21:$E$31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Possums!$H$21:$H$31</c:f>
              <c:numCache>
                <c:formatCode>General</c:formatCode>
                <c:ptCount val="11"/>
                <c:pt idx="0">
                  <c:v>554.30999999999995</c:v>
                </c:pt>
                <c:pt idx="1">
                  <c:v>820.02</c:v>
                </c:pt>
                <c:pt idx="2">
                  <c:v>1074.18</c:v>
                </c:pt>
                <c:pt idx="3">
                  <c:v>1306.08</c:v>
                </c:pt>
                <c:pt idx="4">
                  <c:v>1508.96</c:v>
                </c:pt>
                <c:pt idx="5">
                  <c:v>1677.5</c:v>
                </c:pt>
                <c:pt idx="6">
                  <c:v>1814.64</c:v>
                </c:pt>
                <c:pt idx="7">
                  <c:v>1913.99</c:v>
                </c:pt>
                <c:pt idx="8">
                  <c:v>1982.4</c:v>
                </c:pt>
                <c:pt idx="9">
                  <c:v>2030.57</c:v>
                </c:pt>
                <c:pt idx="10">
                  <c:v>2061.69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972736"/>
        <c:axId val="136380416"/>
      </c:barChart>
      <c:catAx>
        <c:axId val="135972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6380416"/>
        <c:crosses val="autoZero"/>
        <c:auto val="1"/>
        <c:lblAlgn val="ctr"/>
        <c:lblOffset val="100"/>
        <c:noMultiLvlLbl val="0"/>
      </c:catAx>
      <c:valAx>
        <c:axId val="136380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traps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5972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Stoats!$G$20</c:f>
              <c:strCache>
                <c:ptCount val="1"/>
                <c:pt idx="0">
                  <c:v>Catch=0</c:v>
                </c:pt>
              </c:strCache>
            </c:strRef>
          </c:tx>
          <c:invertIfNegative val="0"/>
          <c:cat>
            <c:numRef>
              <c:f>Stoats!$E$53:$E$63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Stoats!$G$53:$G$63</c:f>
              <c:numCache>
                <c:formatCode>General</c:formatCode>
                <c:ptCount val="11"/>
                <c:pt idx="0">
                  <c:v>62.87</c:v>
                </c:pt>
                <c:pt idx="1">
                  <c:v>54.75</c:v>
                </c:pt>
                <c:pt idx="2">
                  <c:v>46.87</c:v>
                </c:pt>
                <c:pt idx="3">
                  <c:v>39.96</c:v>
                </c:pt>
                <c:pt idx="4">
                  <c:v>33.36</c:v>
                </c:pt>
                <c:pt idx="5">
                  <c:v>27.92</c:v>
                </c:pt>
                <c:pt idx="6">
                  <c:v>22.42</c:v>
                </c:pt>
                <c:pt idx="7">
                  <c:v>17.63</c:v>
                </c:pt>
                <c:pt idx="8">
                  <c:v>13.62</c:v>
                </c:pt>
                <c:pt idx="9">
                  <c:v>9.83</c:v>
                </c:pt>
                <c:pt idx="10">
                  <c:v>6.56</c:v>
                </c:pt>
              </c:numCache>
            </c:numRef>
          </c:val>
        </c:ser>
        <c:ser>
          <c:idx val="1"/>
          <c:order val="1"/>
          <c:tx>
            <c:strRef>
              <c:f>Stoats!$H$20</c:f>
              <c:strCache>
                <c:ptCount val="1"/>
                <c:pt idx="0">
                  <c:v>Catch=1</c:v>
                </c:pt>
              </c:strCache>
            </c:strRef>
          </c:tx>
          <c:invertIfNegative val="0"/>
          <c:cat>
            <c:numRef>
              <c:f>Stoats!$E$53:$E$63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Stoats!$H$53:$H$63</c:f>
              <c:numCache>
                <c:formatCode>General</c:formatCode>
                <c:ptCount val="11"/>
                <c:pt idx="0">
                  <c:v>18.260000000000002</c:v>
                </c:pt>
                <c:pt idx="1">
                  <c:v>23.5</c:v>
                </c:pt>
                <c:pt idx="2">
                  <c:v>27.26</c:v>
                </c:pt>
                <c:pt idx="3">
                  <c:v>29.08</c:v>
                </c:pt>
                <c:pt idx="4">
                  <c:v>30.28</c:v>
                </c:pt>
                <c:pt idx="5">
                  <c:v>30.17</c:v>
                </c:pt>
                <c:pt idx="6">
                  <c:v>29.17</c:v>
                </c:pt>
                <c:pt idx="7">
                  <c:v>26.78</c:v>
                </c:pt>
                <c:pt idx="8">
                  <c:v>22.99</c:v>
                </c:pt>
                <c:pt idx="9">
                  <c:v>19.96</c:v>
                </c:pt>
                <c:pt idx="10">
                  <c:v>15.53</c:v>
                </c:pt>
              </c:numCache>
            </c:numRef>
          </c:val>
        </c:ser>
        <c:ser>
          <c:idx val="2"/>
          <c:order val="2"/>
          <c:tx>
            <c:strRef>
              <c:f>Stoats!$I$20</c:f>
              <c:strCache>
                <c:ptCount val="1"/>
                <c:pt idx="0">
                  <c:v>Catch=2</c:v>
                </c:pt>
              </c:strCache>
            </c:strRef>
          </c:tx>
          <c:invertIfNegative val="0"/>
          <c:cat>
            <c:numRef>
              <c:f>Stoats!$E$53:$E$63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Stoats!$I$53:$I$63</c:f>
              <c:numCache>
                <c:formatCode>General</c:formatCode>
                <c:ptCount val="11"/>
                <c:pt idx="0">
                  <c:v>2.87</c:v>
                </c:pt>
                <c:pt idx="1">
                  <c:v>5.75</c:v>
                </c:pt>
                <c:pt idx="2">
                  <c:v>9.8699999999999992</c:v>
                </c:pt>
                <c:pt idx="3">
                  <c:v>14.96</c:v>
                </c:pt>
                <c:pt idx="4">
                  <c:v>20.36</c:v>
                </c:pt>
                <c:pt idx="5">
                  <c:v>25.91</c:v>
                </c:pt>
                <c:pt idx="6">
                  <c:v>32.409999999999997</c:v>
                </c:pt>
                <c:pt idx="7">
                  <c:v>39.590000000000003</c:v>
                </c:pt>
                <c:pt idx="8">
                  <c:v>47.39</c:v>
                </c:pt>
                <c:pt idx="9">
                  <c:v>54.21</c:v>
                </c:pt>
                <c:pt idx="10">
                  <c:v>61.91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532736"/>
        <c:axId val="52534656"/>
      </c:barChart>
      <c:catAx>
        <c:axId val="52532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2534656"/>
        <c:crosses val="autoZero"/>
        <c:auto val="1"/>
        <c:lblAlgn val="ctr"/>
        <c:lblOffset val="100"/>
        <c:noMultiLvlLbl val="0"/>
      </c:catAx>
      <c:valAx>
        <c:axId val="52534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traps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2532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tockChart>
        <c:ser>
          <c:idx val="0"/>
          <c:order val="0"/>
          <c:tx>
            <c:strRef>
              <c:f>Stoats!$L$35</c:f>
              <c:strCache>
                <c:ptCount val="1"/>
                <c:pt idx="0">
                  <c:v>LL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Stoats!$K$68:$K$78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Stoats!$L$68:$L$78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0.99056603773584895</c:v>
                </c:pt>
                <c:pt idx="8">
                  <c:v>0.98707627118644103</c:v>
                </c:pt>
                <c:pt idx="9">
                  <c:v>0.97674418604651203</c:v>
                </c:pt>
                <c:pt idx="10">
                  <c:v>0.96790780141844002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Stoats!$M$35</c:f>
              <c:strCache>
                <c:ptCount val="1"/>
                <c:pt idx="0">
                  <c:v>UL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Stoats!$K$68:$K$78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Stoats!$M$68:$M$78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Stoats!$N$35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Stoats!$K$68:$K$78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Stoats!$N$68:$N$78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0.99290780141844004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52631040"/>
        <c:axId val="52632960"/>
      </c:stockChart>
      <c:catAx>
        <c:axId val="5263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2632960"/>
        <c:crosses val="autoZero"/>
        <c:auto val="1"/>
        <c:lblAlgn val="ctr"/>
        <c:lblOffset val="100"/>
        <c:noMultiLvlLbl val="0"/>
      </c:catAx>
      <c:valAx>
        <c:axId val="52632960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Propotion of animals caught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2631040"/>
        <c:crosses val="autoZero"/>
        <c:crossBetween val="between"/>
        <c:majorUnit val="0.25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tockChart>
        <c:ser>
          <c:idx val="0"/>
          <c:order val="0"/>
          <c:tx>
            <c:strRef>
              <c:f>Stoats!$L$35</c:f>
              <c:strCache>
                <c:ptCount val="1"/>
                <c:pt idx="0">
                  <c:v>LL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Stoats!$K$173:$K$183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Stoats!$L$173:$L$183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Stoats!$M$35</c:f>
              <c:strCache>
                <c:ptCount val="1"/>
                <c:pt idx="0">
                  <c:v>UL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Stoats!$K$173:$K$183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Stoats!$M$173:$M$183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Stoats!$N$35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Stoats!$K$173:$K$183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Stoats!$N$173:$N$183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52683904"/>
        <c:axId val="52685824"/>
      </c:stockChart>
      <c:catAx>
        <c:axId val="52683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2685824"/>
        <c:crosses val="autoZero"/>
        <c:auto val="1"/>
        <c:lblAlgn val="ctr"/>
        <c:lblOffset val="100"/>
        <c:noMultiLvlLbl val="0"/>
      </c:catAx>
      <c:valAx>
        <c:axId val="52685824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Propotion of animals caught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2683904"/>
        <c:crosses val="autoZero"/>
        <c:crossBetween val="between"/>
        <c:majorUnit val="0.25"/>
      </c:valAx>
    </c:plotArea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Stoats!$G$20</c:f>
              <c:strCache>
                <c:ptCount val="1"/>
                <c:pt idx="0">
                  <c:v>Catch=0</c:v>
                </c:pt>
              </c:strCache>
            </c:strRef>
          </c:tx>
          <c:invertIfNegative val="0"/>
          <c:cat>
            <c:numRef>
              <c:f>Stoats!$E$158:$E$168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Stoats!$G$158:$G$168</c:f>
              <c:numCache>
                <c:formatCode>General</c:formatCode>
                <c:ptCount val="11"/>
                <c:pt idx="0">
                  <c:v>63.01</c:v>
                </c:pt>
                <c:pt idx="1">
                  <c:v>55.5</c:v>
                </c:pt>
                <c:pt idx="2">
                  <c:v>48.81</c:v>
                </c:pt>
                <c:pt idx="3">
                  <c:v>41.87</c:v>
                </c:pt>
                <c:pt idx="4">
                  <c:v>36.61</c:v>
                </c:pt>
                <c:pt idx="5">
                  <c:v>32.18</c:v>
                </c:pt>
                <c:pt idx="6">
                  <c:v>28.19</c:v>
                </c:pt>
                <c:pt idx="7">
                  <c:v>25.27</c:v>
                </c:pt>
                <c:pt idx="8">
                  <c:v>21.46</c:v>
                </c:pt>
                <c:pt idx="9">
                  <c:v>18.78</c:v>
                </c:pt>
                <c:pt idx="10">
                  <c:v>16.8</c:v>
                </c:pt>
              </c:numCache>
            </c:numRef>
          </c:val>
        </c:ser>
        <c:ser>
          <c:idx val="1"/>
          <c:order val="1"/>
          <c:tx>
            <c:strRef>
              <c:f>Stoats!$H$20</c:f>
              <c:strCache>
                <c:ptCount val="1"/>
                <c:pt idx="0">
                  <c:v>Catch=1</c:v>
                </c:pt>
              </c:strCache>
            </c:strRef>
          </c:tx>
          <c:invertIfNegative val="0"/>
          <c:cat>
            <c:numRef>
              <c:f>Stoats!$E$158:$E$168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Stoats!$H$158:$H$168</c:f>
              <c:numCache>
                <c:formatCode>General</c:formatCode>
                <c:ptCount val="11"/>
                <c:pt idx="0">
                  <c:v>18.239999999999998</c:v>
                </c:pt>
                <c:pt idx="1">
                  <c:v>22.87</c:v>
                </c:pt>
                <c:pt idx="2">
                  <c:v>25.74</c:v>
                </c:pt>
                <c:pt idx="3">
                  <c:v>29.02</c:v>
                </c:pt>
                <c:pt idx="4">
                  <c:v>29.79</c:v>
                </c:pt>
                <c:pt idx="5">
                  <c:v>30.46</c:v>
                </c:pt>
                <c:pt idx="6">
                  <c:v>29.99</c:v>
                </c:pt>
                <c:pt idx="7">
                  <c:v>28.21</c:v>
                </c:pt>
                <c:pt idx="8">
                  <c:v>28.66</c:v>
                </c:pt>
                <c:pt idx="9">
                  <c:v>27.48</c:v>
                </c:pt>
                <c:pt idx="10">
                  <c:v>25.35</c:v>
                </c:pt>
              </c:numCache>
            </c:numRef>
          </c:val>
        </c:ser>
        <c:ser>
          <c:idx val="2"/>
          <c:order val="2"/>
          <c:tx>
            <c:strRef>
              <c:f>Stoats!$I$20</c:f>
              <c:strCache>
                <c:ptCount val="1"/>
                <c:pt idx="0">
                  <c:v>Catch=2</c:v>
                </c:pt>
              </c:strCache>
            </c:strRef>
          </c:tx>
          <c:invertIfNegative val="0"/>
          <c:cat>
            <c:numRef>
              <c:f>Stoats!$E$158:$E$168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Stoats!$I$158:$I$168</c:f>
              <c:numCache>
                <c:formatCode>General</c:formatCode>
                <c:ptCount val="11"/>
                <c:pt idx="0">
                  <c:v>2.4900000000000002</c:v>
                </c:pt>
                <c:pt idx="1">
                  <c:v>4.88</c:v>
                </c:pt>
                <c:pt idx="2">
                  <c:v>7.45</c:v>
                </c:pt>
                <c:pt idx="3">
                  <c:v>10.06</c:v>
                </c:pt>
                <c:pt idx="4">
                  <c:v>12.72</c:v>
                </c:pt>
                <c:pt idx="5">
                  <c:v>14.77</c:v>
                </c:pt>
                <c:pt idx="6">
                  <c:v>16.649999999999999</c:v>
                </c:pt>
                <c:pt idx="7">
                  <c:v>18.61</c:v>
                </c:pt>
                <c:pt idx="8">
                  <c:v>19.14</c:v>
                </c:pt>
                <c:pt idx="9">
                  <c:v>20.72</c:v>
                </c:pt>
                <c:pt idx="10">
                  <c:v>21.96</c:v>
                </c:pt>
              </c:numCache>
            </c:numRef>
          </c:val>
        </c:ser>
        <c:ser>
          <c:idx val="3"/>
          <c:order val="3"/>
          <c:tx>
            <c:strRef>
              <c:f>Stoats!$J$20</c:f>
              <c:strCache>
                <c:ptCount val="1"/>
                <c:pt idx="0">
                  <c:v>Catch=3</c:v>
                </c:pt>
              </c:strCache>
            </c:strRef>
          </c:tx>
          <c:invertIfNegative val="0"/>
          <c:cat>
            <c:numRef>
              <c:f>Stoats!$E$158:$E$168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Stoats!$J$158:$J$168</c:f>
              <c:numCache>
                <c:formatCode>General</c:formatCode>
                <c:ptCount val="11"/>
                <c:pt idx="0">
                  <c:v>0.26</c:v>
                </c:pt>
                <c:pt idx="1">
                  <c:v>0.63</c:v>
                </c:pt>
                <c:pt idx="2">
                  <c:v>1.68</c:v>
                </c:pt>
                <c:pt idx="3">
                  <c:v>2.4500000000000002</c:v>
                </c:pt>
                <c:pt idx="4">
                  <c:v>3.88</c:v>
                </c:pt>
                <c:pt idx="5">
                  <c:v>4.8099999999999996</c:v>
                </c:pt>
                <c:pt idx="6">
                  <c:v>6.7</c:v>
                </c:pt>
                <c:pt idx="7">
                  <c:v>8.2899999999999991</c:v>
                </c:pt>
                <c:pt idx="8">
                  <c:v>9.64</c:v>
                </c:pt>
                <c:pt idx="9">
                  <c:v>10.48</c:v>
                </c:pt>
                <c:pt idx="10">
                  <c:v>11.64</c:v>
                </c:pt>
              </c:numCache>
            </c:numRef>
          </c:val>
        </c:ser>
        <c:ser>
          <c:idx val="4"/>
          <c:order val="4"/>
          <c:tx>
            <c:strRef>
              <c:f>Stoats!$K$20</c:f>
              <c:strCache>
                <c:ptCount val="1"/>
                <c:pt idx="0">
                  <c:v>Catch=4</c:v>
                </c:pt>
              </c:strCache>
            </c:strRef>
          </c:tx>
          <c:invertIfNegative val="0"/>
          <c:cat>
            <c:numRef>
              <c:f>Stoats!$E$158:$E$168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Stoats!$K$158:$K$168</c:f>
              <c:numCache>
                <c:formatCode>General</c:formatCode>
                <c:ptCount val="11"/>
                <c:pt idx="0">
                  <c:v>0</c:v>
                </c:pt>
                <c:pt idx="1">
                  <c:v>0.12</c:v>
                </c:pt>
                <c:pt idx="2">
                  <c:v>0.28999999999999998</c:v>
                </c:pt>
                <c:pt idx="3">
                  <c:v>0.49</c:v>
                </c:pt>
                <c:pt idx="4">
                  <c:v>0.87</c:v>
                </c:pt>
                <c:pt idx="5">
                  <c:v>1.43</c:v>
                </c:pt>
                <c:pt idx="6">
                  <c:v>1.84</c:v>
                </c:pt>
                <c:pt idx="7">
                  <c:v>2.66</c:v>
                </c:pt>
                <c:pt idx="8">
                  <c:v>3.68</c:v>
                </c:pt>
                <c:pt idx="9">
                  <c:v>4.6399999999999997</c:v>
                </c:pt>
                <c:pt idx="10">
                  <c:v>5.39</c:v>
                </c:pt>
              </c:numCache>
            </c:numRef>
          </c:val>
        </c:ser>
        <c:ser>
          <c:idx val="5"/>
          <c:order val="5"/>
          <c:tx>
            <c:strRef>
              <c:f>Stoats!$L$20</c:f>
              <c:strCache>
                <c:ptCount val="1"/>
                <c:pt idx="0">
                  <c:v>Catch=5</c:v>
                </c:pt>
              </c:strCache>
            </c:strRef>
          </c:tx>
          <c:invertIfNegative val="0"/>
          <c:cat>
            <c:numRef>
              <c:f>Stoats!$E$158:$E$168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Stoats!$L$158:$L$168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0.11</c:v>
                </c:pt>
                <c:pt idx="4">
                  <c:v>0.13</c:v>
                </c:pt>
                <c:pt idx="5">
                  <c:v>0.27</c:v>
                </c:pt>
                <c:pt idx="6">
                  <c:v>0.53</c:v>
                </c:pt>
                <c:pt idx="7">
                  <c:v>0.76</c:v>
                </c:pt>
                <c:pt idx="8">
                  <c:v>1.1299999999999999</c:v>
                </c:pt>
                <c:pt idx="9">
                  <c:v>1.47</c:v>
                </c:pt>
                <c:pt idx="10">
                  <c:v>2.08</c:v>
                </c:pt>
              </c:numCache>
            </c:numRef>
          </c:val>
        </c:ser>
        <c:ser>
          <c:idx val="6"/>
          <c:order val="6"/>
          <c:tx>
            <c:strRef>
              <c:f>Stoats!$M$20</c:f>
              <c:strCache>
                <c:ptCount val="1"/>
                <c:pt idx="0">
                  <c:v>Catch=6</c:v>
                </c:pt>
              </c:strCache>
            </c:strRef>
          </c:tx>
          <c:invertIfNegative val="0"/>
          <c:cat>
            <c:numRef>
              <c:f>Stoats!$E$158:$E$168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Stoats!$M$158:$M$168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  <c:pt idx="5">
                  <c:v>0.06</c:v>
                </c:pt>
                <c:pt idx="6">
                  <c:v>0.1</c:v>
                </c:pt>
                <c:pt idx="7">
                  <c:v>0.14000000000000001</c:v>
                </c:pt>
                <c:pt idx="8">
                  <c:v>0.26</c:v>
                </c:pt>
                <c:pt idx="9">
                  <c:v>0.31</c:v>
                </c:pt>
                <c:pt idx="10">
                  <c:v>0.65</c:v>
                </c:pt>
              </c:numCache>
            </c:numRef>
          </c:val>
        </c:ser>
        <c:ser>
          <c:idx val="7"/>
          <c:order val="7"/>
          <c:tx>
            <c:strRef>
              <c:f>Stoats!$N$20</c:f>
              <c:strCache>
                <c:ptCount val="1"/>
                <c:pt idx="0">
                  <c:v>Catch=7</c:v>
                </c:pt>
              </c:strCache>
            </c:strRef>
          </c:tx>
          <c:invertIfNegative val="0"/>
          <c:cat>
            <c:numRef>
              <c:f>Stoats!$E$158:$E$168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Stoats!$N$158:$N$168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</c:v>
                </c:pt>
                <c:pt idx="7">
                  <c:v>0.06</c:v>
                </c:pt>
                <c:pt idx="8">
                  <c:v>0.03</c:v>
                </c:pt>
                <c:pt idx="9">
                  <c:v>0.09</c:v>
                </c:pt>
                <c:pt idx="10">
                  <c:v>0.09</c:v>
                </c:pt>
              </c:numCache>
            </c:numRef>
          </c:val>
        </c:ser>
        <c:ser>
          <c:idx val="8"/>
          <c:order val="8"/>
          <c:tx>
            <c:strRef>
              <c:f>Stoats!$O$20</c:f>
              <c:strCache>
                <c:ptCount val="1"/>
                <c:pt idx="0">
                  <c:v>Catch=8</c:v>
                </c:pt>
              </c:strCache>
            </c:strRef>
          </c:tx>
          <c:invertIfNegative val="0"/>
          <c:cat>
            <c:numRef>
              <c:f>Stoats!$E$158:$E$168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Stoats!$O$158:$O$168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0.03</c:v>
                </c:pt>
                <c:pt idx="10">
                  <c:v>0.04</c:v>
                </c:pt>
              </c:numCache>
            </c:numRef>
          </c:val>
        </c:ser>
        <c:ser>
          <c:idx val="9"/>
          <c:order val="9"/>
          <c:tx>
            <c:strRef>
              <c:f>Stoats!$P$20</c:f>
              <c:strCache>
                <c:ptCount val="1"/>
                <c:pt idx="0">
                  <c:v>Catch=9</c:v>
                </c:pt>
              </c:strCache>
            </c:strRef>
          </c:tx>
          <c:invertIfNegative val="0"/>
          <c:cat>
            <c:numRef>
              <c:f>Stoats!$E$158:$E$168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Stoats!$P$158:$P$168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Stoats!$Q$20</c:f>
              <c:strCache>
                <c:ptCount val="1"/>
                <c:pt idx="0">
                  <c:v>Catch=10</c:v>
                </c:pt>
              </c:strCache>
            </c:strRef>
          </c:tx>
          <c:invertIfNegative val="0"/>
          <c:cat>
            <c:numRef>
              <c:f>Stoats!$E$158:$E$168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Stoats!$Q$158:$Q$168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Stoats!$R$20</c:f>
              <c:strCache>
                <c:ptCount val="1"/>
                <c:pt idx="0">
                  <c:v>Catch=11</c:v>
                </c:pt>
              </c:strCache>
            </c:strRef>
          </c:tx>
          <c:invertIfNegative val="0"/>
          <c:cat>
            <c:numRef>
              <c:f>Stoats!$E$158:$E$168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Stoats!$R$158:$R$168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Stoats!$S$20</c:f>
              <c:strCache>
                <c:ptCount val="1"/>
                <c:pt idx="0">
                  <c:v>Catch=12</c:v>
                </c:pt>
              </c:strCache>
            </c:strRef>
          </c:tx>
          <c:invertIfNegative val="0"/>
          <c:cat>
            <c:numRef>
              <c:f>Stoats!$E$158:$E$168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Stoats!$S$158:$S$168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728384"/>
        <c:axId val="73730304"/>
      </c:barChart>
      <c:catAx>
        <c:axId val="73728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3730304"/>
        <c:crosses val="autoZero"/>
        <c:auto val="1"/>
        <c:lblAlgn val="ctr"/>
        <c:lblOffset val="100"/>
        <c:noMultiLvlLbl val="0"/>
      </c:catAx>
      <c:valAx>
        <c:axId val="73730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traps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3728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4823952667213"/>
          <c:y val="6.3627644990824073E-2"/>
          <c:w val="0.15015479178105784"/>
          <c:h val="0.7849925791009795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tockChart>
        <c:ser>
          <c:idx val="0"/>
          <c:order val="0"/>
          <c:tx>
            <c:strRef>
              <c:f>Stoats!$L$35</c:f>
              <c:strCache>
                <c:ptCount val="1"/>
                <c:pt idx="0">
                  <c:v>LL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Stoats!$K$101:$K$111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Stoats!$L$101:$L$111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Stoats!$M$35</c:f>
              <c:strCache>
                <c:ptCount val="1"/>
                <c:pt idx="0">
                  <c:v>UL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Stoats!$K$101:$K$111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Stoats!$M$101:$M$111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Stoats!$N$35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Stoats!$K$101:$K$111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Stoats!$N$101:$N$111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73766016"/>
        <c:axId val="73767936"/>
      </c:stockChart>
      <c:catAx>
        <c:axId val="7376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3767936"/>
        <c:crosses val="autoZero"/>
        <c:auto val="1"/>
        <c:lblAlgn val="ctr"/>
        <c:lblOffset val="100"/>
        <c:noMultiLvlLbl val="0"/>
      </c:catAx>
      <c:valAx>
        <c:axId val="7376793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Propotion of animals caught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3766016"/>
        <c:crosses val="autoZero"/>
        <c:crossBetween val="between"/>
        <c:majorUnit val="0.25"/>
      </c:valAx>
    </c:plotArea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Stoats!$T$20</c:f>
              <c:strCache>
                <c:ptCount val="1"/>
                <c:pt idx="0">
                  <c:v>Catch=0</c:v>
                </c:pt>
              </c:strCache>
            </c:strRef>
          </c:tx>
          <c:invertIfNegative val="0"/>
          <c:cat>
            <c:numRef>
              <c:f>Stoats!$E$158:$E$168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Stoats!$T$158:$T$168</c:f>
              <c:numCache>
                <c:formatCode>General</c:formatCode>
                <c:ptCount val="11"/>
                <c:pt idx="0">
                  <c:v>0.75011904761904757</c:v>
                </c:pt>
                <c:pt idx="1">
                  <c:v>0.6607142857142857</c:v>
                </c:pt>
                <c:pt idx="2">
                  <c:v>0.58107142857142857</c:v>
                </c:pt>
                <c:pt idx="3">
                  <c:v>0.49845238095238092</c:v>
                </c:pt>
                <c:pt idx="4">
                  <c:v>0.43583333333333335</c:v>
                </c:pt>
                <c:pt idx="5">
                  <c:v>0.3830952380952381</c:v>
                </c:pt>
                <c:pt idx="6">
                  <c:v>0.33559523809523811</c:v>
                </c:pt>
                <c:pt idx="7">
                  <c:v>0.30083333333333334</c:v>
                </c:pt>
                <c:pt idx="8">
                  <c:v>0.25547619047619047</c:v>
                </c:pt>
                <c:pt idx="9">
                  <c:v>0.22357142857142859</c:v>
                </c:pt>
                <c:pt idx="10" formatCode="0%">
                  <c:v>0.2</c:v>
                </c:pt>
              </c:numCache>
            </c:numRef>
          </c:val>
        </c:ser>
        <c:ser>
          <c:idx val="1"/>
          <c:order val="1"/>
          <c:tx>
            <c:strRef>
              <c:f>Stoats!$U$20</c:f>
              <c:strCache>
                <c:ptCount val="1"/>
                <c:pt idx="0">
                  <c:v>Catch=1</c:v>
                </c:pt>
              </c:strCache>
            </c:strRef>
          </c:tx>
          <c:invertIfNegative val="0"/>
          <c:cat>
            <c:numRef>
              <c:f>Stoats!$E$158:$E$168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Stoats!$U$158:$U$168</c:f>
              <c:numCache>
                <c:formatCode>General</c:formatCode>
                <c:ptCount val="11"/>
                <c:pt idx="0">
                  <c:v>0.21714285714285714</c:v>
                </c:pt>
                <c:pt idx="1">
                  <c:v>0.27226190476190476</c:v>
                </c:pt>
                <c:pt idx="2">
                  <c:v>0.30642857142857138</c:v>
                </c:pt>
                <c:pt idx="3">
                  <c:v>0.34547619047619049</c:v>
                </c:pt>
                <c:pt idx="4">
                  <c:v>0.35464285714285715</c:v>
                </c:pt>
                <c:pt idx="5">
                  <c:v>0.36261904761904762</c:v>
                </c:pt>
                <c:pt idx="6">
                  <c:v>0.35702380952380952</c:v>
                </c:pt>
                <c:pt idx="7">
                  <c:v>0.33583333333333332</c:v>
                </c:pt>
                <c:pt idx="8">
                  <c:v>0.34119047619047621</c:v>
                </c:pt>
                <c:pt idx="9">
                  <c:v>0.32714285714285712</c:v>
                </c:pt>
                <c:pt idx="10" formatCode="0%">
                  <c:v>0.30178571428571432</c:v>
                </c:pt>
              </c:numCache>
            </c:numRef>
          </c:val>
        </c:ser>
        <c:ser>
          <c:idx val="2"/>
          <c:order val="2"/>
          <c:tx>
            <c:strRef>
              <c:f>Stoats!$V$20</c:f>
              <c:strCache>
                <c:ptCount val="1"/>
                <c:pt idx="0">
                  <c:v>Catch=2</c:v>
                </c:pt>
              </c:strCache>
            </c:strRef>
          </c:tx>
          <c:invertIfNegative val="0"/>
          <c:cat>
            <c:numRef>
              <c:f>Stoats!$E$158:$E$168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Stoats!$V$158:$V$168</c:f>
              <c:numCache>
                <c:formatCode>General</c:formatCode>
                <c:ptCount val="11"/>
                <c:pt idx="0">
                  <c:v>2.9642857142857144E-2</c:v>
                </c:pt>
                <c:pt idx="1">
                  <c:v>5.8095238095238096E-2</c:v>
                </c:pt>
                <c:pt idx="2">
                  <c:v>8.8690476190476195E-2</c:v>
                </c:pt>
                <c:pt idx="3">
                  <c:v>0.11976190476190476</c:v>
                </c:pt>
                <c:pt idx="4">
                  <c:v>0.15142857142857144</c:v>
                </c:pt>
                <c:pt idx="5">
                  <c:v>0.17583333333333334</c:v>
                </c:pt>
                <c:pt idx="6">
                  <c:v>0.1982142857142857</c:v>
                </c:pt>
                <c:pt idx="7">
                  <c:v>0.22154761904761905</c:v>
                </c:pt>
                <c:pt idx="8">
                  <c:v>0.22785714285714287</c:v>
                </c:pt>
                <c:pt idx="9">
                  <c:v>0.24666666666666665</c:v>
                </c:pt>
                <c:pt idx="10" formatCode="0%">
                  <c:v>0.26142857142857145</c:v>
                </c:pt>
              </c:numCache>
            </c:numRef>
          </c:val>
        </c:ser>
        <c:ser>
          <c:idx val="3"/>
          <c:order val="3"/>
          <c:tx>
            <c:strRef>
              <c:f>Stoats!$W$20</c:f>
              <c:strCache>
                <c:ptCount val="1"/>
                <c:pt idx="0">
                  <c:v>Catch=3</c:v>
                </c:pt>
              </c:strCache>
            </c:strRef>
          </c:tx>
          <c:invertIfNegative val="0"/>
          <c:cat>
            <c:numRef>
              <c:f>Stoats!$E$158:$E$168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Stoats!$W$158:$W$168</c:f>
              <c:numCache>
                <c:formatCode>General</c:formatCode>
                <c:ptCount val="11"/>
                <c:pt idx="0">
                  <c:v>3.0952380952380953E-3</c:v>
                </c:pt>
                <c:pt idx="1">
                  <c:v>7.4999999999999997E-3</c:v>
                </c:pt>
                <c:pt idx="2">
                  <c:v>0.02</c:v>
                </c:pt>
                <c:pt idx="3">
                  <c:v>2.9166666666666667E-2</c:v>
                </c:pt>
                <c:pt idx="4">
                  <c:v>4.6190476190476192E-2</c:v>
                </c:pt>
                <c:pt idx="5">
                  <c:v>5.7261904761904757E-2</c:v>
                </c:pt>
                <c:pt idx="6">
                  <c:v>7.976190476190477E-2</c:v>
                </c:pt>
                <c:pt idx="7">
                  <c:v>9.8690476190476176E-2</c:v>
                </c:pt>
                <c:pt idx="8">
                  <c:v>0.11476190476190477</c:v>
                </c:pt>
                <c:pt idx="9">
                  <c:v>0.12476190476190477</c:v>
                </c:pt>
                <c:pt idx="10" formatCode="0%">
                  <c:v>0.13857142857142857</c:v>
                </c:pt>
              </c:numCache>
            </c:numRef>
          </c:val>
        </c:ser>
        <c:ser>
          <c:idx val="4"/>
          <c:order val="4"/>
          <c:tx>
            <c:strRef>
              <c:f>Stoats!$X$20</c:f>
              <c:strCache>
                <c:ptCount val="1"/>
                <c:pt idx="0">
                  <c:v>Catch=4</c:v>
                </c:pt>
              </c:strCache>
            </c:strRef>
          </c:tx>
          <c:invertIfNegative val="0"/>
          <c:cat>
            <c:numRef>
              <c:f>Stoats!$E$158:$E$168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Stoats!$X$158:$X$168</c:f>
              <c:numCache>
                <c:formatCode>General</c:formatCode>
                <c:ptCount val="11"/>
                <c:pt idx="0">
                  <c:v>0</c:v>
                </c:pt>
                <c:pt idx="1">
                  <c:v>1.4285714285714286E-3</c:v>
                </c:pt>
                <c:pt idx="2">
                  <c:v>3.452380952380952E-3</c:v>
                </c:pt>
                <c:pt idx="3">
                  <c:v>5.8333333333333336E-3</c:v>
                </c:pt>
                <c:pt idx="4">
                  <c:v>1.0357142857142856E-2</c:v>
                </c:pt>
                <c:pt idx="5">
                  <c:v>1.7023809523809524E-2</c:v>
                </c:pt>
                <c:pt idx="6">
                  <c:v>2.1904761904761906E-2</c:v>
                </c:pt>
                <c:pt idx="7">
                  <c:v>3.1666666666666669E-2</c:v>
                </c:pt>
                <c:pt idx="8">
                  <c:v>4.3809523809523812E-2</c:v>
                </c:pt>
                <c:pt idx="9">
                  <c:v>5.5238095238095232E-2</c:v>
                </c:pt>
                <c:pt idx="10" formatCode="0%">
                  <c:v>6.4166666666666664E-2</c:v>
                </c:pt>
              </c:numCache>
            </c:numRef>
          </c:val>
        </c:ser>
        <c:ser>
          <c:idx val="5"/>
          <c:order val="5"/>
          <c:tx>
            <c:strRef>
              <c:f>Stoats!$Y$20</c:f>
              <c:strCache>
                <c:ptCount val="1"/>
                <c:pt idx="0">
                  <c:v>Catch=5</c:v>
                </c:pt>
              </c:strCache>
            </c:strRef>
          </c:tx>
          <c:invertIfNegative val="0"/>
          <c:cat>
            <c:numRef>
              <c:f>Stoats!$E$158:$E$168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Stoats!$Y$158:$Y$168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2.380952380952381E-4</c:v>
                </c:pt>
                <c:pt idx="3">
                  <c:v>1.3095238095238095E-3</c:v>
                </c:pt>
                <c:pt idx="4">
                  <c:v>1.5476190476190477E-3</c:v>
                </c:pt>
                <c:pt idx="5">
                  <c:v>3.2142857142857147E-3</c:v>
                </c:pt>
                <c:pt idx="6">
                  <c:v>6.30952380952381E-3</c:v>
                </c:pt>
                <c:pt idx="7">
                  <c:v>9.0476190476190474E-3</c:v>
                </c:pt>
                <c:pt idx="8">
                  <c:v>1.3452380952380952E-2</c:v>
                </c:pt>
                <c:pt idx="9">
                  <c:v>1.7499999999999998E-2</c:v>
                </c:pt>
                <c:pt idx="10" formatCode="0%">
                  <c:v>2.4761904761904763E-2</c:v>
                </c:pt>
              </c:numCache>
            </c:numRef>
          </c:val>
        </c:ser>
        <c:ser>
          <c:idx val="6"/>
          <c:order val="6"/>
          <c:tx>
            <c:strRef>
              <c:f>Stoats!$Z$20</c:f>
              <c:strCache>
                <c:ptCount val="1"/>
                <c:pt idx="0">
                  <c:v>Catch=6</c:v>
                </c:pt>
              </c:strCache>
            </c:strRef>
          </c:tx>
          <c:invertIfNegative val="0"/>
          <c:cat>
            <c:numRef>
              <c:f>Stoats!$E$158:$E$168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Stoats!$Z$158:$Z$168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1.1904761904761905E-4</c:v>
                </c:pt>
                <c:pt idx="3">
                  <c:v>0</c:v>
                </c:pt>
                <c:pt idx="4">
                  <c:v>0</c:v>
                </c:pt>
                <c:pt idx="5">
                  <c:v>7.1428571428571429E-4</c:v>
                </c:pt>
                <c:pt idx="6">
                  <c:v>1.1904761904761906E-3</c:v>
                </c:pt>
                <c:pt idx="7">
                  <c:v>1.6666666666666668E-3</c:v>
                </c:pt>
                <c:pt idx="8">
                  <c:v>3.0952380952380953E-3</c:v>
                </c:pt>
                <c:pt idx="9">
                  <c:v>3.6904761904761906E-3</c:v>
                </c:pt>
                <c:pt idx="10" formatCode="0%">
                  <c:v>7.7380952380952384E-3</c:v>
                </c:pt>
              </c:numCache>
            </c:numRef>
          </c:val>
        </c:ser>
        <c:ser>
          <c:idx val="7"/>
          <c:order val="7"/>
          <c:tx>
            <c:strRef>
              <c:f>Stoats!$AA$20</c:f>
              <c:strCache>
                <c:ptCount val="1"/>
                <c:pt idx="0">
                  <c:v>Catch=7</c:v>
                </c:pt>
              </c:strCache>
            </c:strRef>
          </c:tx>
          <c:invertIfNegative val="0"/>
          <c:cat>
            <c:numRef>
              <c:f>Stoats!$E$158:$E$168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Stoats!$AA$158:$AA$168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2.380952380952381E-4</c:v>
                </c:pt>
                <c:pt idx="6">
                  <c:v>0</c:v>
                </c:pt>
                <c:pt idx="7">
                  <c:v>7.1428571428571429E-4</c:v>
                </c:pt>
                <c:pt idx="8">
                  <c:v>3.5714285714285714E-4</c:v>
                </c:pt>
                <c:pt idx="9">
                  <c:v>1.0714285714285715E-3</c:v>
                </c:pt>
                <c:pt idx="10" formatCode="0%">
                  <c:v>1.0714285714285715E-3</c:v>
                </c:pt>
              </c:numCache>
            </c:numRef>
          </c:val>
        </c:ser>
        <c:ser>
          <c:idx val="8"/>
          <c:order val="8"/>
          <c:tx>
            <c:strRef>
              <c:f>Stoats!$AB$20</c:f>
              <c:strCache>
                <c:ptCount val="1"/>
                <c:pt idx="0">
                  <c:v>Catch=8</c:v>
                </c:pt>
              </c:strCache>
            </c:strRef>
          </c:tx>
          <c:invertIfNegative val="0"/>
          <c:cat>
            <c:numRef>
              <c:f>Stoats!$E$158:$E$168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Stoats!$AB$158:$AB$168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3.5714285714285714E-4</c:v>
                </c:pt>
                <c:pt idx="10" formatCode="0%">
                  <c:v>4.7619047619047619E-4</c:v>
                </c:pt>
              </c:numCache>
            </c:numRef>
          </c:val>
        </c:ser>
        <c:ser>
          <c:idx val="9"/>
          <c:order val="9"/>
          <c:tx>
            <c:strRef>
              <c:f>Stoats!$AC$20</c:f>
              <c:strCache>
                <c:ptCount val="1"/>
                <c:pt idx="0">
                  <c:v>Catch=9</c:v>
                </c:pt>
              </c:strCache>
            </c:strRef>
          </c:tx>
          <c:invertIfNegative val="0"/>
          <c:cat>
            <c:numRef>
              <c:f>Stoats!$E$158:$E$168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Stoats!$AC$158:$AC$168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Stoats!$AD$20</c:f>
              <c:strCache>
                <c:ptCount val="1"/>
                <c:pt idx="0">
                  <c:v>Catch=10</c:v>
                </c:pt>
              </c:strCache>
            </c:strRef>
          </c:tx>
          <c:invertIfNegative val="0"/>
          <c:cat>
            <c:numRef>
              <c:f>Stoats!$E$158:$E$168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Stoats!$AD$158:$AD$168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Stoats!$AE$20</c:f>
              <c:strCache>
                <c:ptCount val="1"/>
                <c:pt idx="0">
                  <c:v>Catch=11</c:v>
                </c:pt>
              </c:strCache>
            </c:strRef>
          </c:tx>
          <c:invertIfNegative val="0"/>
          <c:cat>
            <c:numRef>
              <c:f>Stoats!$E$158:$E$168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Stoats!$AE$158:$AE$168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Stoats!$AF$20</c:f>
              <c:strCache>
                <c:ptCount val="1"/>
                <c:pt idx="0">
                  <c:v>Catch=12</c:v>
                </c:pt>
              </c:strCache>
            </c:strRef>
          </c:tx>
          <c:invertIfNegative val="0"/>
          <c:cat>
            <c:numRef>
              <c:f>Stoats!$E$158:$E$168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Stoats!$AF$158:$AF$168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545984"/>
        <c:axId val="91547904"/>
      </c:barChart>
      <c:catAx>
        <c:axId val="91545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547904"/>
        <c:crosses val="autoZero"/>
        <c:auto val="1"/>
        <c:lblAlgn val="ctr"/>
        <c:lblOffset val="100"/>
        <c:noMultiLvlLbl val="0"/>
      </c:catAx>
      <c:valAx>
        <c:axId val="9154790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Proportion of traps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91545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4823952667213"/>
          <c:y val="6.3627644990824073E-2"/>
          <c:w val="0.15015479178105784"/>
          <c:h val="0.7849925791009795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Stoats!$T$20</c:f>
              <c:strCache>
                <c:ptCount val="1"/>
                <c:pt idx="0">
                  <c:v>Catch=0</c:v>
                </c:pt>
              </c:strCache>
            </c:strRef>
          </c:tx>
          <c:invertIfNegative val="0"/>
          <c:cat>
            <c:numRef>
              <c:f>Stoats!$E$21:$E$31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Stoats!$T$21:$T$31</c:f>
              <c:numCache>
                <c:formatCode>General</c:formatCode>
                <c:ptCount val="11"/>
                <c:pt idx="0">
                  <c:v>0.7142857142857143</c:v>
                </c:pt>
                <c:pt idx="1">
                  <c:v>0.5836904761904762</c:v>
                </c:pt>
                <c:pt idx="2">
                  <c:v>0.44119047619047624</c:v>
                </c:pt>
                <c:pt idx="3">
                  <c:v>0.30238095238095236</c:v>
                </c:pt>
                <c:pt idx="4">
                  <c:v>0.185</c:v>
                </c:pt>
                <c:pt idx="5">
                  <c:v>0.10059523809523808</c:v>
                </c:pt>
                <c:pt idx="6">
                  <c:v>4.7023809523809523E-2</c:v>
                </c:pt>
                <c:pt idx="7">
                  <c:v>1.9523809523809523E-2</c:v>
                </c:pt>
                <c:pt idx="8">
                  <c:v>7.3809523809523813E-3</c:v>
                </c:pt>
                <c:pt idx="9">
                  <c:v>4.0476190476190482E-3</c:v>
                </c:pt>
                <c:pt idx="10">
                  <c:v>1.4285714285714286E-3</c:v>
                </c:pt>
              </c:numCache>
            </c:numRef>
          </c:val>
        </c:ser>
        <c:ser>
          <c:idx val="1"/>
          <c:order val="1"/>
          <c:tx>
            <c:strRef>
              <c:f>Stoats!$U$20</c:f>
              <c:strCache>
                <c:ptCount val="1"/>
                <c:pt idx="0">
                  <c:v>Catch=1</c:v>
                </c:pt>
              </c:strCache>
            </c:strRef>
          </c:tx>
          <c:invertIfNegative val="0"/>
          <c:cat>
            <c:numRef>
              <c:f>Stoats!$E$21:$E$31</c:f>
              <c:numCache>
                <c:formatCode>General</c:formatCode>
                <c:ptCount val="11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</c:numCache>
            </c:numRef>
          </c:cat>
          <c:val>
            <c:numRef>
              <c:f>Stoats!$U$21:$U$31</c:f>
              <c:numCache>
                <c:formatCode>General</c:formatCode>
                <c:ptCount val="11"/>
                <c:pt idx="0">
                  <c:v>0.2857142857142857</c:v>
                </c:pt>
                <c:pt idx="1">
                  <c:v>0.4163095238095238</c:v>
                </c:pt>
                <c:pt idx="2">
                  <c:v>0.55880952380952376</c:v>
                </c:pt>
                <c:pt idx="3">
                  <c:v>0.69761904761904758</c:v>
                </c:pt>
                <c:pt idx="4">
                  <c:v>0.81499999999999995</c:v>
                </c:pt>
                <c:pt idx="5">
                  <c:v>0.89940476190476182</c:v>
                </c:pt>
                <c:pt idx="6">
                  <c:v>0.95297619047619042</c:v>
                </c:pt>
                <c:pt idx="7">
                  <c:v>0.9804761904761905</c:v>
                </c:pt>
                <c:pt idx="8">
                  <c:v>0.99261904761904751</c:v>
                </c:pt>
                <c:pt idx="9">
                  <c:v>0.99595238095238092</c:v>
                </c:pt>
                <c:pt idx="10">
                  <c:v>0.99857142857142855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639424"/>
        <c:axId val="75649792"/>
      </c:barChart>
      <c:catAx>
        <c:axId val="75639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649792"/>
        <c:crosses val="autoZero"/>
        <c:auto val="1"/>
        <c:lblAlgn val="ctr"/>
        <c:lblOffset val="100"/>
        <c:noMultiLvlLbl val="0"/>
      </c:catAx>
      <c:valAx>
        <c:axId val="7564979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Proportion of traps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75639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tockChart>
        <c:ser>
          <c:idx val="0"/>
          <c:order val="0"/>
          <c:tx>
            <c:strRef>
              <c:f>Rats!$L$35</c:f>
              <c:strCache>
                <c:ptCount val="1"/>
                <c:pt idx="0">
                  <c:v>LL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Rats!$K$36:$K$46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Rats!$L$36:$L$46</c:f>
              <c:numCache>
                <c:formatCode>General</c:formatCode>
                <c:ptCount val="11"/>
                <c:pt idx="0">
                  <c:v>0.74490740740740702</c:v>
                </c:pt>
                <c:pt idx="1">
                  <c:v>0.69669890664423895</c:v>
                </c:pt>
                <c:pt idx="2">
                  <c:v>0.64432455156950696</c:v>
                </c:pt>
                <c:pt idx="3">
                  <c:v>0.59145290159798103</c:v>
                </c:pt>
                <c:pt idx="4">
                  <c:v>0.541546096904441</c:v>
                </c:pt>
                <c:pt idx="5">
                  <c:v>0.48987244182786599</c:v>
                </c:pt>
                <c:pt idx="6">
                  <c:v>0.44641999038923602</c:v>
                </c:pt>
                <c:pt idx="7">
                  <c:v>0.40674411269974797</c:v>
                </c:pt>
                <c:pt idx="8">
                  <c:v>0.37149065420560701</c:v>
                </c:pt>
                <c:pt idx="9">
                  <c:v>0.33944491169049601</c:v>
                </c:pt>
                <c:pt idx="10">
                  <c:v>0.31352828746177402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Rats!$M$35</c:f>
              <c:strCache>
                <c:ptCount val="1"/>
                <c:pt idx="0">
                  <c:v>UL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Rats!$K$36:$K$46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Rats!$M$36:$M$46</c:f>
              <c:numCache>
                <c:formatCode>General</c:formatCode>
                <c:ptCount val="11"/>
                <c:pt idx="0">
                  <c:v>0.79629629629629595</c:v>
                </c:pt>
                <c:pt idx="1">
                  <c:v>0.73591253153910896</c:v>
                </c:pt>
                <c:pt idx="2">
                  <c:v>0.67745235426008998</c:v>
                </c:pt>
                <c:pt idx="3">
                  <c:v>0.61528595458368396</c:v>
                </c:pt>
                <c:pt idx="4">
                  <c:v>0.56074192462987904</c:v>
                </c:pt>
                <c:pt idx="5">
                  <c:v>0.50899215026633005</c:v>
                </c:pt>
                <c:pt idx="6">
                  <c:v>0.45807904853435799</c:v>
                </c:pt>
                <c:pt idx="7">
                  <c:v>0.41559608915054702</c:v>
                </c:pt>
                <c:pt idx="8">
                  <c:v>0.37776635514018703</c:v>
                </c:pt>
                <c:pt idx="9">
                  <c:v>0.34508410428931902</c:v>
                </c:pt>
                <c:pt idx="10">
                  <c:v>0.31682721712538198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Rats!$N$35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Rats!$K$36:$K$46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Rats!$N$36:$N$46</c:f>
              <c:numCache>
                <c:formatCode>General</c:formatCode>
                <c:ptCount val="11"/>
                <c:pt idx="0">
                  <c:v>0.76767676767676796</c:v>
                </c:pt>
                <c:pt idx="1">
                  <c:v>0.71783010933557601</c:v>
                </c:pt>
                <c:pt idx="2">
                  <c:v>0.660313901345291</c:v>
                </c:pt>
                <c:pt idx="3">
                  <c:v>0.60513036164844403</c:v>
                </c:pt>
                <c:pt idx="4">
                  <c:v>0.55080753701211305</c:v>
                </c:pt>
                <c:pt idx="5">
                  <c:v>0.49915895710681202</c:v>
                </c:pt>
                <c:pt idx="6">
                  <c:v>0.452546852474772</c:v>
                </c:pt>
                <c:pt idx="7">
                  <c:v>0.41137510513036202</c:v>
                </c:pt>
                <c:pt idx="8">
                  <c:v>0.37485981308411198</c:v>
                </c:pt>
                <c:pt idx="9">
                  <c:v>0.34247266610597099</c:v>
                </c:pt>
                <c:pt idx="10">
                  <c:v>0.31529051987767598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51158016"/>
        <c:axId val="51160192"/>
      </c:stockChart>
      <c:catAx>
        <c:axId val="5115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1160192"/>
        <c:crosses val="autoZero"/>
        <c:auto val="1"/>
        <c:lblAlgn val="ctr"/>
        <c:lblOffset val="100"/>
        <c:noMultiLvlLbl val="0"/>
      </c:catAx>
      <c:valAx>
        <c:axId val="511601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Propotion of animals caught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1158016"/>
        <c:crosses val="autoZero"/>
        <c:crossBetween val="between"/>
        <c:majorUnit val="0.25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Rats!$G$20</c:f>
              <c:strCache>
                <c:ptCount val="1"/>
                <c:pt idx="0">
                  <c:v>Catch=0</c:v>
                </c:pt>
              </c:strCache>
            </c:strRef>
          </c:tx>
          <c:invertIfNegative val="0"/>
          <c:cat>
            <c:numRef>
              <c:f>Rats!$E$21:$E$31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Rats!$G$21:$G$31</c:f>
              <c:numCache>
                <c:formatCode>General</c:formatCode>
                <c:ptCount val="11"/>
                <c:pt idx="0">
                  <c:v>1643.46</c:v>
                </c:pt>
                <c:pt idx="1">
                  <c:v>1247.08</c:v>
                </c:pt>
                <c:pt idx="2">
                  <c:v>921.87</c:v>
                </c:pt>
                <c:pt idx="3">
                  <c:v>662.27</c:v>
                </c:pt>
                <c:pt idx="4">
                  <c:v>463.45</c:v>
                </c:pt>
                <c:pt idx="5">
                  <c:v>318.99</c:v>
                </c:pt>
                <c:pt idx="6">
                  <c:v>216.01</c:v>
                </c:pt>
                <c:pt idx="7">
                  <c:v>143.09</c:v>
                </c:pt>
                <c:pt idx="8">
                  <c:v>94.82</c:v>
                </c:pt>
                <c:pt idx="9">
                  <c:v>63.02</c:v>
                </c:pt>
                <c:pt idx="10">
                  <c:v>38.6</c:v>
                </c:pt>
              </c:numCache>
            </c:numRef>
          </c:val>
        </c:ser>
        <c:ser>
          <c:idx val="1"/>
          <c:order val="1"/>
          <c:tx>
            <c:strRef>
              <c:f>Rats!$H$20</c:f>
              <c:strCache>
                <c:ptCount val="1"/>
                <c:pt idx="0">
                  <c:v>Catch=1</c:v>
                </c:pt>
              </c:strCache>
            </c:strRef>
          </c:tx>
          <c:invertIfNegative val="0"/>
          <c:cat>
            <c:numRef>
              <c:f>Rats!$E$21:$E$31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Rats!$H$21:$H$31</c:f>
              <c:numCache>
                <c:formatCode>General</c:formatCode>
                <c:ptCount val="11"/>
                <c:pt idx="0">
                  <c:v>456.54</c:v>
                </c:pt>
                <c:pt idx="1">
                  <c:v>852.92</c:v>
                </c:pt>
                <c:pt idx="2">
                  <c:v>1178.1300000000001</c:v>
                </c:pt>
                <c:pt idx="3">
                  <c:v>1437.73</c:v>
                </c:pt>
                <c:pt idx="4">
                  <c:v>1636.55</c:v>
                </c:pt>
                <c:pt idx="5">
                  <c:v>1781.01</c:v>
                </c:pt>
                <c:pt idx="6">
                  <c:v>1883.99</c:v>
                </c:pt>
                <c:pt idx="7">
                  <c:v>1956.91</c:v>
                </c:pt>
                <c:pt idx="8">
                  <c:v>2005.18</c:v>
                </c:pt>
                <c:pt idx="9">
                  <c:v>2036.98</c:v>
                </c:pt>
                <c:pt idx="10">
                  <c:v>2061.4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666944"/>
        <c:axId val="75668864"/>
      </c:barChart>
      <c:catAx>
        <c:axId val="75666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668864"/>
        <c:crosses val="autoZero"/>
        <c:auto val="1"/>
        <c:lblAlgn val="ctr"/>
        <c:lblOffset val="100"/>
        <c:noMultiLvlLbl val="0"/>
      </c:catAx>
      <c:valAx>
        <c:axId val="75668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traps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666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Rats!$G$123</c:f>
              <c:strCache>
                <c:ptCount val="1"/>
                <c:pt idx="0">
                  <c:v>Catch=0</c:v>
                </c:pt>
              </c:strCache>
            </c:strRef>
          </c:tx>
          <c:invertIfNegative val="0"/>
          <c:cat>
            <c:numRef>
              <c:f>Rats!$E$21:$E$31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Rats!$G$124:$G$134</c:f>
              <c:numCache>
                <c:formatCode>General</c:formatCode>
                <c:ptCount val="11"/>
                <c:pt idx="0">
                  <c:v>1667.3</c:v>
                </c:pt>
                <c:pt idx="1">
                  <c:v>1324.91</c:v>
                </c:pt>
                <c:pt idx="2">
                  <c:v>1052.3800000000001</c:v>
                </c:pt>
                <c:pt idx="3">
                  <c:v>837.13</c:v>
                </c:pt>
                <c:pt idx="4">
                  <c:v>664.47</c:v>
                </c:pt>
                <c:pt idx="5">
                  <c:v>530.72</c:v>
                </c:pt>
                <c:pt idx="6">
                  <c:v>423.01</c:v>
                </c:pt>
                <c:pt idx="7">
                  <c:v>335.52</c:v>
                </c:pt>
                <c:pt idx="8">
                  <c:v>266.94</c:v>
                </c:pt>
                <c:pt idx="9">
                  <c:v>211.23</c:v>
                </c:pt>
                <c:pt idx="10">
                  <c:v>167.46</c:v>
                </c:pt>
              </c:numCache>
            </c:numRef>
          </c:val>
        </c:ser>
        <c:ser>
          <c:idx val="1"/>
          <c:order val="1"/>
          <c:tx>
            <c:strRef>
              <c:f>Rats!$H$123</c:f>
              <c:strCache>
                <c:ptCount val="1"/>
                <c:pt idx="0">
                  <c:v>Catch=1</c:v>
                </c:pt>
              </c:strCache>
            </c:strRef>
          </c:tx>
          <c:invertIfNegative val="0"/>
          <c:cat>
            <c:numRef>
              <c:f>Rats!$E$21:$E$31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Rats!$H$124:$H$134</c:f>
              <c:numCache>
                <c:formatCode>General</c:formatCode>
                <c:ptCount val="11"/>
                <c:pt idx="0">
                  <c:v>385.64</c:v>
                </c:pt>
                <c:pt idx="1">
                  <c:v>611.57000000000005</c:v>
                </c:pt>
                <c:pt idx="2">
                  <c:v>725.95</c:v>
                </c:pt>
                <c:pt idx="3">
                  <c:v>768.26</c:v>
                </c:pt>
                <c:pt idx="4">
                  <c:v>765.22</c:v>
                </c:pt>
                <c:pt idx="5">
                  <c:v>726.93</c:v>
                </c:pt>
                <c:pt idx="6">
                  <c:v>670.6</c:v>
                </c:pt>
                <c:pt idx="7">
                  <c:v>607.49</c:v>
                </c:pt>
                <c:pt idx="8">
                  <c:v>546.82000000000005</c:v>
                </c:pt>
                <c:pt idx="9">
                  <c:v>484.14</c:v>
                </c:pt>
                <c:pt idx="10">
                  <c:v>423.34</c:v>
                </c:pt>
              </c:numCache>
            </c:numRef>
          </c:val>
        </c:ser>
        <c:ser>
          <c:idx val="2"/>
          <c:order val="2"/>
          <c:tx>
            <c:strRef>
              <c:f>Rats!$I$123</c:f>
              <c:strCache>
                <c:ptCount val="1"/>
                <c:pt idx="0">
                  <c:v>Catch=2</c:v>
                </c:pt>
              </c:strCache>
            </c:strRef>
          </c:tx>
          <c:invertIfNegative val="0"/>
          <c:cat>
            <c:numRef>
              <c:f>Rats!$E$21:$E$31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Rats!$I$124:$I$134</c:f>
              <c:numCache>
                <c:formatCode>General</c:formatCode>
                <c:ptCount val="11"/>
                <c:pt idx="0">
                  <c:v>43.17</c:v>
                </c:pt>
                <c:pt idx="1">
                  <c:v>138.71</c:v>
                </c:pt>
                <c:pt idx="2">
                  <c:v>252.06</c:v>
                </c:pt>
                <c:pt idx="3">
                  <c:v>353.93</c:v>
                </c:pt>
                <c:pt idx="4">
                  <c:v>437.73</c:v>
                </c:pt>
                <c:pt idx="5">
                  <c:v>499.32</c:v>
                </c:pt>
                <c:pt idx="6">
                  <c:v>542.69000000000005</c:v>
                </c:pt>
                <c:pt idx="7">
                  <c:v>565.11</c:v>
                </c:pt>
                <c:pt idx="8">
                  <c:v>566.88</c:v>
                </c:pt>
                <c:pt idx="9">
                  <c:v>552.77</c:v>
                </c:pt>
                <c:pt idx="10">
                  <c:v>531.48</c:v>
                </c:pt>
              </c:numCache>
            </c:numRef>
          </c:val>
        </c:ser>
        <c:ser>
          <c:idx val="3"/>
          <c:order val="3"/>
          <c:tx>
            <c:strRef>
              <c:f>Rats!$J$123</c:f>
              <c:strCache>
                <c:ptCount val="1"/>
                <c:pt idx="0">
                  <c:v>Catch=3</c:v>
                </c:pt>
              </c:strCache>
            </c:strRef>
          </c:tx>
          <c:invertIfNegative val="0"/>
          <c:cat>
            <c:numRef>
              <c:f>Rats!$E$21:$E$31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Rats!$J$124:$J$134</c:f>
              <c:numCache>
                <c:formatCode>General</c:formatCode>
                <c:ptCount val="11"/>
                <c:pt idx="0">
                  <c:v>3.62</c:v>
                </c:pt>
                <c:pt idx="1">
                  <c:v>22.12</c:v>
                </c:pt>
                <c:pt idx="2">
                  <c:v>57.5</c:v>
                </c:pt>
                <c:pt idx="3">
                  <c:v>110.49</c:v>
                </c:pt>
                <c:pt idx="4">
                  <c:v>168.44</c:v>
                </c:pt>
                <c:pt idx="5">
                  <c:v>230.51</c:v>
                </c:pt>
                <c:pt idx="6">
                  <c:v>291.75</c:v>
                </c:pt>
                <c:pt idx="7">
                  <c:v>345.77</c:v>
                </c:pt>
                <c:pt idx="8">
                  <c:v>388.87</c:v>
                </c:pt>
                <c:pt idx="9">
                  <c:v>424.18</c:v>
                </c:pt>
                <c:pt idx="10">
                  <c:v>448.05</c:v>
                </c:pt>
              </c:numCache>
            </c:numRef>
          </c:val>
        </c:ser>
        <c:ser>
          <c:idx val="4"/>
          <c:order val="4"/>
          <c:tx>
            <c:strRef>
              <c:f>Rats!$K$123</c:f>
              <c:strCache>
                <c:ptCount val="1"/>
                <c:pt idx="0">
                  <c:v>Catch=4</c:v>
                </c:pt>
              </c:strCache>
            </c:strRef>
          </c:tx>
          <c:invertIfNegative val="0"/>
          <c:cat>
            <c:numRef>
              <c:f>Rats!$E$21:$E$31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Rats!$K$124:$K$134</c:f>
              <c:numCache>
                <c:formatCode>General</c:formatCode>
                <c:ptCount val="11"/>
                <c:pt idx="0">
                  <c:v>0.25</c:v>
                </c:pt>
                <c:pt idx="1">
                  <c:v>2.4</c:v>
                </c:pt>
                <c:pt idx="2">
                  <c:v>10.39</c:v>
                </c:pt>
                <c:pt idx="3">
                  <c:v>24.54</c:v>
                </c:pt>
                <c:pt idx="4">
                  <c:v>49.88</c:v>
                </c:pt>
                <c:pt idx="5">
                  <c:v>81.48</c:v>
                </c:pt>
                <c:pt idx="6">
                  <c:v>119.07</c:v>
                </c:pt>
                <c:pt idx="7">
                  <c:v>159.81</c:v>
                </c:pt>
                <c:pt idx="8">
                  <c:v>202.11</c:v>
                </c:pt>
                <c:pt idx="9">
                  <c:v>246.62</c:v>
                </c:pt>
                <c:pt idx="10">
                  <c:v>286.33999999999997</c:v>
                </c:pt>
              </c:numCache>
            </c:numRef>
          </c:val>
        </c:ser>
        <c:ser>
          <c:idx val="5"/>
          <c:order val="5"/>
          <c:tx>
            <c:strRef>
              <c:f>Rats!$L$123</c:f>
              <c:strCache>
                <c:ptCount val="1"/>
                <c:pt idx="0">
                  <c:v>Catch=5</c:v>
                </c:pt>
              </c:strCache>
            </c:strRef>
          </c:tx>
          <c:invertIfNegative val="0"/>
          <c:cat>
            <c:numRef>
              <c:f>Rats!$E$21:$E$31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Rats!$L$124:$L$134</c:f>
              <c:numCache>
                <c:formatCode>General</c:formatCode>
                <c:ptCount val="11"/>
                <c:pt idx="0">
                  <c:v>0.02</c:v>
                </c:pt>
                <c:pt idx="1">
                  <c:v>0.27</c:v>
                </c:pt>
                <c:pt idx="2">
                  <c:v>1.56</c:v>
                </c:pt>
                <c:pt idx="3">
                  <c:v>4.8</c:v>
                </c:pt>
                <c:pt idx="4">
                  <c:v>11.43</c:v>
                </c:pt>
                <c:pt idx="5">
                  <c:v>23.75</c:v>
                </c:pt>
                <c:pt idx="6">
                  <c:v>39.08</c:v>
                </c:pt>
                <c:pt idx="7">
                  <c:v>60.66</c:v>
                </c:pt>
                <c:pt idx="8">
                  <c:v>85.9</c:v>
                </c:pt>
                <c:pt idx="9">
                  <c:v>115.52</c:v>
                </c:pt>
                <c:pt idx="10">
                  <c:v>146.86000000000001</c:v>
                </c:pt>
              </c:numCache>
            </c:numRef>
          </c:val>
        </c:ser>
        <c:ser>
          <c:idx val="6"/>
          <c:order val="6"/>
          <c:tx>
            <c:strRef>
              <c:f>Rats!$M$123</c:f>
              <c:strCache>
                <c:ptCount val="1"/>
                <c:pt idx="0">
                  <c:v>Catch=6</c:v>
                </c:pt>
              </c:strCache>
            </c:strRef>
          </c:tx>
          <c:invertIfNegative val="0"/>
          <c:cat>
            <c:numRef>
              <c:f>Rats!$E$21:$E$31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Rats!$M$124:$M$134</c:f>
              <c:numCache>
                <c:formatCode>General</c:formatCode>
                <c:ptCount val="11"/>
                <c:pt idx="0">
                  <c:v>0</c:v>
                </c:pt>
                <c:pt idx="1">
                  <c:v>0.02</c:v>
                </c:pt>
                <c:pt idx="2">
                  <c:v>0.16</c:v>
                </c:pt>
                <c:pt idx="3">
                  <c:v>0.85</c:v>
                </c:pt>
                <c:pt idx="4">
                  <c:v>2.83</c:v>
                </c:pt>
                <c:pt idx="5">
                  <c:v>7.29</c:v>
                </c:pt>
                <c:pt idx="6">
                  <c:v>13.8</c:v>
                </c:pt>
                <c:pt idx="7">
                  <c:v>25.64</c:v>
                </c:pt>
                <c:pt idx="8">
                  <c:v>42.48</c:v>
                </c:pt>
                <c:pt idx="9">
                  <c:v>65.540000000000006</c:v>
                </c:pt>
                <c:pt idx="10">
                  <c:v>96.47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282304"/>
        <c:axId val="51284224"/>
      </c:barChart>
      <c:catAx>
        <c:axId val="51282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1284224"/>
        <c:crosses val="autoZero"/>
        <c:auto val="1"/>
        <c:lblAlgn val="ctr"/>
        <c:lblOffset val="100"/>
        <c:noMultiLvlLbl val="0"/>
      </c:catAx>
      <c:valAx>
        <c:axId val="51284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traps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1282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Possums!$G$123</c:f>
              <c:strCache>
                <c:ptCount val="1"/>
                <c:pt idx="0">
                  <c:v>Catch=0</c:v>
                </c:pt>
              </c:strCache>
            </c:strRef>
          </c:tx>
          <c:invertIfNegative val="0"/>
          <c:cat>
            <c:numRef>
              <c:f>Possums!$E$21:$E$31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Possums!$G$124:$G$134</c:f>
              <c:numCache>
                <c:formatCode>General</c:formatCode>
                <c:ptCount val="11"/>
                <c:pt idx="0">
                  <c:v>1614.52</c:v>
                </c:pt>
                <c:pt idx="1">
                  <c:v>1413.56</c:v>
                </c:pt>
                <c:pt idx="2">
                  <c:v>1239.3900000000001</c:v>
                </c:pt>
                <c:pt idx="3">
                  <c:v>1087.6400000000001</c:v>
                </c:pt>
                <c:pt idx="4">
                  <c:v>952.14</c:v>
                </c:pt>
                <c:pt idx="5">
                  <c:v>837.03</c:v>
                </c:pt>
                <c:pt idx="6">
                  <c:v>732.12</c:v>
                </c:pt>
                <c:pt idx="7">
                  <c:v>642.54</c:v>
                </c:pt>
                <c:pt idx="8">
                  <c:v>563.54999999999995</c:v>
                </c:pt>
                <c:pt idx="9">
                  <c:v>495.98</c:v>
                </c:pt>
                <c:pt idx="10">
                  <c:v>438.05</c:v>
                </c:pt>
              </c:numCache>
            </c:numRef>
          </c:val>
        </c:ser>
        <c:ser>
          <c:idx val="1"/>
          <c:order val="1"/>
          <c:tx>
            <c:strRef>
              <c:f>Possums!$H$123</c:f>
              <c:strCache>
                <c:ptCount val="1"/>
                <c:pt idx="0">
                  <c:v>Catch=1</c:v>
                </c:pt>
              </c:strCache>
            </c:strRef>
          </c:tx>
          <c:invertIfNegative val="0"/>
          <c:cat>
            <c:numRef>
              <c:f>Possums!$E$21:$E$31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Possums!$H$124:$H$134</c:f>
              <c:numCache>
                <c:formatCode>General</c:formatCode>
                <c:ptCount val="11"/>
                <c:pt idx="0">
                  <c:v>426.67</c:v>
                </c:pt>
                <c:pt idx="1">
                  <c:v>561.69000000000005</c:v>
                </c:pt>
                <c:pt idx="2">
                  <c:v>652.52</c:v>
                </c:pt>
                <c:pt idx="3">
                  <c:v>712.67</c:v>
                </c:pt>
                <c:pt idx="4">
                  <c:v>750.38</c:v>
                </c:pt>
                <c:pt idx="5">
                  <c:v>762.35</c:v>
                </c:pt>
                <c:pt idx="6">
                  <c:v>767.03</c:v>
                </c:pt>
                <c:pt idx="7">
                  <c:v>756.02</c:v>
                </c:pt>
                <c:pt idx="8">
                  <c:v>736.25</c:v>
                </c:pt>
                <c:pt idx="9">
                  <c:v>705.44</c:v>
                </c:pt>
                <c:pt idx="10">
                  <c:v>673.49</c:v>
                </c:pt>
              </c:numCache>
            </c:numRef>
          </c:val>
        </c:ser>
        <c:ser>
          <c:idx val="2"/>
          <c:order val="2"/>
          <c:tx>
            <c:strRef>
              <c:f>Possums!$I$123</c:f>
              <c:strCache>
                <c:ptCount val="1"/>
                <c:pt idx="0">
                  <c:v>Catch=2</c:v>
                </c:pt>
              </c:strCache>
            </c:strRef>
          </c:tx>
          <c:invertIfNegative val="0"/>
          <c:cat>
            <c:numRef>
              <c:f>Possums!$E$21:$E$31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Possums!$I$124:$I$134</c:f>
              <c:numCache>
                <c:formatCode>General</c:formatCode>
                <c:ptCount val="11"/>
                <c:pt idx="0">
                  <c:v>58.97</c:v>
                </c:pt>
                <c:pt idx="1">
                  <c:v>112.35</c:v>
                </c:pt>
                <c:pt idx="2">
                  <c:v>176.16</c:v>
                </c:pt>
                <c:pt idx="3">
                  <c:v>238.21</c:v>
                </c:pt>
                <c:pt idx="4">
                  <c:v>299.89999999999998</c:v>
                </c:pt>
                <c:pt idx="5">
                  <c:v>358.26</c:v>
                </c:pt>
                <c:pt idx="6">
                  <c:v>406.42</c:v>
                </c:pt>
                <c:pt idx="7">
                  <c:v>448.1</c:v>
                </c:pt>
                <c:pt idx="8">
                  <c:v>484.1</c:v>
                </c:pt>
                <c:pt idx="9">
                  <c:v>517.29</c:v>
                </c:pt>
                <c:pt idx="10">
                  <c:v>532.87</c:v>
                </c:pt>
              </c:numCache>
            </c:numRef>
          </c:val>
        </c:ser>
        <c:ser>
          <c:idx val="3"/>
          <c:order val="3"/>
          <c:tx>
            <c:strRef>
              <c:f>Possums!$J$123</c:f>
              <c:strCache>
                <c:ptCount val="1"/>
                <c:pt idx="0">
                  <c:v>Catch=3</c:v>
                </c:pt>
              </c:strCache>
            </c:strRef>
          </c:tx>
          <c:invertIfNegative val="0"/>
          <c:cat>
            <c:numRef>
              <c:f>Possums!$E$21:$E$31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Possums!$J$124:$J$134</c:f>
              <c:numCache>
                <c:formatCode>General</c:formatCode>
                <c:ptCount val="11"/>
                <c:pt idx="0">
                  <c:v>5.44</c:v>
                </c:pt>
                <c:pt idx="1">
                  <c:v>16.66</c:v>
                </c:pt>
                <c:pt idx="2">
                  <c:v>32.479999999999997</c:v>
                </c:pt>
                <c:pt idx="3">
                  <c:v>55.29</c:v>
                </c:pt>
                <c:pt idx="4">
                  <c:v>82.09</c:v>
                </c:pt>
                <c:pt idx="5">
                  <c:v>112.91</c:v>
                </c:pt>
                <c:pt idx="6">
                  <c:v>147.53</c:v>
                </c:pt>
                <c:pt idx="7">
                  <c:v>183.02</c:v>
                </c:pt>
                <c:pt idx="8">
                  <c:v>217.78</c:v>
                </c:pt>
                <c:pt idx="9">
                  <c:v>250.52</c:v>
                </c:pt>
                <c:pt idx="10">
                  <c:v>286.62</c:v>
                </c:pt>
              </c:numCache>
            </c:numRef>
          </c:val>
        </c:ser>
        <c:ser>
          <c:idx val="4"/>
          <c:order val="4"/>
          <c:tx>
            <c:strRef>
              <c:f>Possums!$K$123</c:f>
              <c:strCache>
                <c:ptCount val="1"/>
                <c:pt idx="0">
                  <c:v>Catch=4</c:v>
                </c:pt>
              </c:strCache>
            </c:strRef>
          </c:tx>
          <c:invertIfNegative val="0"/>
          <c:cat>
            <c:numRef>
              <c:f>Possums!$E$21:$E$31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Possums!$K$124:$K$134</c:f>
              <c:numCache>
                <c:formatCode>General</c:formatCode>
                <c:ptCount val="11"/>
                <c:pt idx="0">
                  <c:v>0.35</c:v>
                </c:pt>
                <c:pt idx="1">
                  <c:v>1.56</c:v>
                </c:pt>
                <c:pt idx="2">
                  <c:v>4.8099999999999996</c:v>
                </c:pt>
                <c:pt idx="3">
                  <c:v>10.58</c:v>
                </c:pt>
                <c:pt idx="4">
                  <c:v>17.39</c:v>
                </c:pt>
                <c:pt idx="5">
                  <c:v>28.56</c:v>
                </c:pt>
                <c:pt idx="6">
                  <c:v>40.78</c:v>
                </c:pt>
                <c:pt idx="7">
                  <c:v>57.02</c:v>
                </c:pt>
                <c:pt idx="8">
                  <c:v>75.48</c:v>
                </c:pt>
                <c:pt idx="9">
                  <c:v>95.12</c:v>
                </c:pt>
                <c:pt idx="10">
                  <c:v>117.89</c:v>
                </c:pt>
              </c:numCache>
            </c:numRef>
          </c:val>
        </c:ser>
        <c:ser>
          <c:idx val="5"/>
          <c:order val="5"/>
          <c:tx>
            <c:strRef>
              <c:f>Possums!$L$123</c:f>
              <c:strCache>
                <c:ptCount val="1"/>
                <c:pt idx="0">
                  <c:v>Catch=5</c:v>
                </c:pt>
              </c:strCache>
            </c:strRef>
          </c:tx>
          <c:invertIfNegative val="0"/>
          <c:cat>
            <c:numRef>
              <c:f>Possums!$E$21:$E$31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Possums!$L$124:$L$134</c:f>
              <c:numCache>
                <c:formatCode>General</c:formatCode>
                <c:ptCount val="11"/>
                <c:pt idx="0">
                  <c:v>0.05</c:v>
                </c:pt>
                <c:pt idx="1">
                  <c:v>0.16</c:v>
                </c:pt>
                <c:pt idx="2">
                  <c:v>0.59</c:v>
                </c:pt>
                <c:pt idx="3">
                  <c:v>1.43</c:v>
                </c:pt>
                <c:pt idx="4">
                  <c:v>3.65</c:v>
                </c:pt>
                <c:pt idx="5">
                  <c:v>5.48</c:v>
                </c:pt>
                <c:pt idx="6">
                  <c:v>9.7100000000000009</c:v>
                </c:pt>
                <c:pt idx="7">
                  <c:v>14.74</c:v>
                </c:pt>
                <c:pt idx="8">
                  <c:v>21.64</c:v>
                </c:pt>
                <c:pt idx="9">
                  <c:v>30.84</c:v>
                </c:pt>
                <c:pt idx="10">
                  <c:v>40.53</c:v>
                </c:pt>
              </c:numCache>
            </c:numRef>
          </c:val>
        </c:ser>
        <c:ser>
          <c:idx val="6"/>
          <c:order val="6"/>
          <c:tx>
            <c:strRef>
              <c:f>Possums!$M$123</c:f>
              <c:strCache>
                <c:ptCount val="1"/>
                <c:pt idx="0">
                  <c:v>Catch=6</c:v>
                </c:pt>
              </c:strCache>
            </c:strRef>
          </c:tx>
          <c:invertIfNegative val="0"/>
          <c:cat>
            <c:numRef>
              <c:f>Possums!$E$21:$E$31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Possums!$M$124:$M$134</c:f>
              <c:numCache>
                <c:formatCode>General</c:formatCode>
                <c:ptCount val="11"/>
                <c:pt idx="0">
                  <c:v>0</c:v>
                </c:pt>
                <c:pt idx="1">
                  <c:v>0.02</c:v>
                </c:pt>
                <c:pt idx="2">
                  <c:v>0.05</c:v>
                </c:pt>
                <c:pt idx="3">
                  <c:v>0.18</c:v>
                </c:pt>
                <c:pt idx="4">
                  <c:v>0.45</c:v>
                </c:pt>
                <c:pt idx="5">
                  <c:v>1.41</c:v>
                </c:pt>
                <c:pt idx="6">
                  <c:v>2.41</c:v>
                </c:pt>
                <c:pt idx="7">
                  <c:v>4.5599999999999996</c:v>
                </c:pt>
                <c:pt idx="8">
                  <c:v>7.2</c:v>
                </c:pt>
                <c:pt idx="9">
                  <c:v>10.81</c:v>
                </c:pt>
                <c:pt idx="10">
                  <c:v>16.55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442624"/>
        <c:axId val="136444544"/>
      </c:barChart>
      <c:catAx>
        <c:axId val="136442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6444544"/>
        <c:crosses val="autoZero"/>
        <c:auto val="1"/>
        <c:lblAlgn val="ctr"/>
        <c:lblOffset val="100"/>
        <c:noMultiLvlLbl val="0"/>
      </c:catAx>
      <c:valAx>
        <c:axId val="136444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traps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6442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tockChart>
        <c:ser>
          <c:idx val="0"/>
          <c:order val="0"/>
          <c:tx>
            <c:strRef>
              <c:f>Rats!$L$138</c:f>
              <c:strCache>
                <c:ptCount val="1"/>
                <c:pt idx="0">
                  <c:v>LL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Rats!$K$36:$K$46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Rats!$L$139:$L$149</c:f>
              <c:numCache>
                <c:formatCode>General</c:formatCode>
                <c:ptCount val="11"/>
                <c:pt idx="0">
                  <c:v>0.78451178451178405</c:v>
                </c:pt>
                <c:pt idx="1">
                  <c:v>0.78460891505466801</c:v>
                </c:pt>
                <c:pt idx="2">
                  <c:v>0.79758968609865499</c:v>
                </c:pt>
                <c:pt idx="3">
                  <c:v>0.79936921783010895</c:v>
                </c:pt>
                <c:pt idx="4">
                  <c:v>0.79910834454912505</c:v>
                </c:pt>
                <c:pt idx="5">
                  <c:v>0.80262125035043497</c:v>
                </c:pt>
                <c:pt idx="6">
                  <c:v>0.80201826045170599</c:v>
                </c:pt>
                <c:pt idx="7">
                  <c:v>0.80440496215307</c:v>
                </c:pt>
                <c:pt idx="8">
                  <c:v>0.80148598130841098</c:v>
                </c:pt>
                <c:pt idx="9">
                  <c:v>0.80113540790580295</c:v>
                </c:pt>
                <c:pt idx="10">
                  <c:v>0.80043577981651404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Rats!$M$138</c:f>
              <c:strCache>
                <c:ptCount val="1"/>
                <c:pt idx="0">
                  <c:v>UL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Rats!$K$36:$K$46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Rats!$M$139:$M$149</c:f>
              <c:numCache>
                <c:formatCode>General</c:formatCode>
                <c:ptCount val="11"/>
                <c:pt idx="0">
                  <c:v>0.84848484848484895</c:v>
                </c:pt>
                <c:pt idx="1">
                  <c:v>0.83519764507989902</c:v>
                </c:pt>
                <c:pt idx="2">
                  <c:v>0.83216087443946196</c:v>
                </c:pt>
                <c:pt idx="3">
                  <c:v>0.82614592094196804</c:v>
                </c:pt>
                <c:pt idx="4">
                  <c:v>0.82875168236877494</c:v>
                </c:pt>
                <c:pt idx="5">
                  <c:v>0.82689234650967203</c:v>
                </c:pt>
                <c:pt idx="6">
                  <c:v>0.82545050456511304</c:v>
                </c:pt>
                <c:pt idx="7">
                  <c:v>0.82287111017661896</c:v>
                </c:pt>
                <c:pt idx="8">
                  <c:v>0.82127570093457902</c:v>
                </c:pt>
                <c:pt idx="9">
                  <c:v>0.82212363330529903</c:v>
                </c:pt>
                <c:pt idx="10">
                  <c:v>0.81644877675840999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Rats!$N$138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Rats!$K$36:$K$46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Rats!$N$139:$N$149</c:f>
              <c:numCache>
                <c:formatCode>General</c:formatCode>
                <c:ptCount val="11"/>
                <c:pt idx="0">
                  <c:v>0.81481481481481499</c:v>
                </c:pt>
                <c:pt idx="1">
                  <c:v>0.81412952060555099</c:v>
                </c:pt>
                <c:pt idx="2">
                  <c:v>0.81446188340807202</c:v>
                </c:pt>
                <c:pt idx="3">
                  <c:v>0.81412952060555099</c:v>
                </c:pt>
                <c:pt idx="4">
                  <c:v>0.81443472409152096</c:v>
                </c:pt>
                <c:pt idx="5">
                  <c:v>0.81426969442108199</c:v>
                </c:pt>
                <c:pt idx="6">
                  <c:v>0.81391158097068705</c:v>
                </c:pt>
                <c:pt idx="7">
                  <c:v>0.81433978132884799</c:v>
                </c:pt>
                <c:pt idx="8">
                  <c:v>0.81084112149532706</c:v>
                </c:pt>
                <c:pt idx="9">
                  <c:v>0.810428931875526</c:v>
                </c:pt>
                <c:pt idx="10">
                  <c:v>0.80871559633027501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51319168"/>
        <c:axId val="51321088"/>
      </c:stockChart>
      <c:catAx>
        <c:axId val="5131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1321088"/>
        <c:crosses val="autoZero"/>
        <c:auto val="1"/>
        <c:lblAlgn val="ctr"/>
        <c:lblOffset val="100"/>
        <c:noMultiLvlLbl val="0"/>
      </c:catAx>
      <c:valAx>
        <c:axId val="51321088"/>
        <c:scaling>
          <c:orientation val="minMax"/>
          <c:max val="1"/>
          <c:min val="0.5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Propotion of animals caught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131916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Rats!$AA$20</c:f>
              <c:strCache>
                <c:ptCount val="1"/>
                <c:pt idx="0">
                  <c:v>T.max=1</c:v>
                </c:pt>
              </c:strCache>
            </c:strRef>
          </c:tx>
          <c:marker>
            <c:symbol val="none"/>
          </c:marker>
          <c:cat>
            <c:numRef>
              <c:f>Rats!$Z$21:$Z$31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Rats!$AA$21:$AA$31</c:f>
              <c:numCache>
                <c:formatCode>General</c:formatCode>
                <c:ptCount val="11"/>
                <c:pt idx="0">
                  <c:v>0.76767676767676796</c:v>
                </c:pt>
                <c:pt idx="1">
                  <c:v>0.71783010933557601</c:v>
                </c:pt>
                <c:pt idx="2">
                  <c:v>0.660313901345291</c:v>
                </c:pt>
                <c:pt idx="3">
                  <c:v>0.60513036164844403</c:v>
                </c:pt>
                <c:pt idx="4">
                  <c:v>0.55080753701211305</c:v>
                </c:pt>
                <c:pt idx="5">
                  <c:v>0.49915895710681202</c:v>
                </c:pt>
                <c:pt idx="6">
                  <c:v>0.452546852474772</c:v>
                </c:pt>
                <c:pt idx="7">
                  <c:v>0.41137510513036202</c:v>
                </c:pt>
                <c:pt idx="8">
                  <c:v>0.37485981308411198</c:v>
                </c:pt>
                <c:pt idx="9">
                  <c:v>0.34247266610597099</c:v>
                </c:pt>
                <c:pt idx="10">
                  <c:v>0.31529051987767598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Rats!$AB$20</c:f>
              <c:strCache>
                <c:ptCount val="1"/>
                <c:pt idx="0">
                  <c:v>T.max=2</c:v>
                </c:pt>
              </c:strCache>
            </c:strRef>
          </c:tx>
          <c:marker>
            <c:symbol val="none"/>
          </c:marker>
          <c:cat>
            <c:numRef>
              <c:f>Rats!$Z$21:$Z$31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Rats!$AB$21:$AB$31</c:f>
              <c:numCache>
                <c:formatCode>General</c:formatCode>
                <c:ptCount val="11"/>
                <c:pt idx="0">
                  <c:v>0.81313131313131304</c:v>
                </c:pt>
                <c:pt idx="1">
                  <c:v>0.80235492010092502</c:v>
                </c:pt>
                <c:pt idx="2">
                  <c:v>0.78867713004484297</c:v>
                </c:pt>
                <c:pt idx="3">
                  <c:v>0.771236333052986</c:v>
                </c:pt>
                <c:pt idx="4">
                  <c:v>0.74966352624495303</c:v>
                </c:pt>
                <c:pt idx="5">
                  <c:v>0.72441827866554498</c:v>
                </c:pt>
                <c:pt idx="6">
                  <c:v>0.69678039404132597</c:v>
                </c:pt>
                <c:pt idx="7">
                  <c:v>0.66684188393608101</c:v>
                </c:pt>
                <c:pt idx="8">
                  <c:v>0.63523364485981304</c:v>
                </c:pt>
                <c:pt idx="9">
                  <c:v>0.60277544154751905</c:v>
                </c:pt>
                <c:pt idx="10">
                  <c:v>0.57148318042813495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Rats!$AC$20</c:f>
              <c:strCache>
                <c:ptCount val="1"/>
                <c:pt idx="0">
                  <c:v>T.max=3</c:v>
                </c:pt>
              </c:strCache>
            </c:strRef>
          </c:tx>
          <c:marker>
            <c:symbol val="none"/>
          </c:marker>
          <c:cat>
            <c:numRef>
              <c:f>Rats!$Z$21:$Z$31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Rats!$AC$21:$AC$31</c:f>
              <c:numCache>
                <c:formatCode>General</c:formatCode>
                <c:ptCount val="11"/>
                <c:pt idx="0">
                  <c:v>0.81481481481481499</c:v>
                </c:pt>
                <c:pt idx="1">
                  <c:v>0.81244743481917603</c:v>
                </c:pt>
                <c:pt idx="2">
                  <c:v>0.81137892376681597</c:v>
                </c:pt>
                <c:pt idx="3">
                  <c:v>0.80698065601345703</c:v>
                </c:pt>
                <c:pt idx="4">
                  <c:v>0.79946164199192504</c:v>
                </c:pt>
                <c:pt idx="5">
                  <c:v>0.78987945051864294</c:v>
                </c:pt>
                <c:pt idx="6">
                  <c:v>0.77799135031235001</c:v>
                </c:pt>
                <c:pt idx="7">
                  <c:v>0.76682085786375098</c:v>
                </c:pt>
                <c:pt idx="8">
                  <c:v>0.75065420560747698</c:v>
                </c:pt>
                <c:pt idx="9">
                  <c:v>0.73271656854499601</c:v>
                </c:pt>
                <c:pt idx="10">
                  <c:v>0.715290519877676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Rats!$AD$20</c:f>
              <c:strCache>
                <c:ptCount val="1"/>
                <c:pt idx="0">
                  <c:v>T.max=6</c:v>
                </c:pt>
              </c:strCache>
            </c:strRef>
          </c:tx>
          <c:marker>
            <c:symbol val="none"/>
          </c:marker>
          <c:cat>
            <c:numRef>
              <c:f>Rats!$Z$21:$Z$31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Rats!$AD$21:$AD$31</c:f>
              <c:numCache>
                <c:formatCode>General</c:formatCode>
                <c:ptCount val="11"/>
                <c:pt idx="0">
                  <c:v>0.81481481481481499</c:v>
                </c:pt>
                <c:pt idx="1">
                  <c:v>0.81412952060555099</c:v>
                </c:pt>
                <c:pt idx="2">
                  <c:v>0.81446188340807202</c:v>
                </c:pt>
                <c:pt idx="3">
                  <c:v>0.81412952060555099</c:v>
                </c:pt>
                <c:pt idx="4">
                  <c:v>0.81443472409152096</c:v>
                </c:pt>
                <c:pt idx="5">
                  <c:v>0.81426969442108199</c:v>
                </c:pt>
                <c:pt idx="6">
                  <c:v>0.81391158097068705</c:v>
                </c:pt>
                <c:pt idx="7">
                  <c:v>0.81433978132884799</c:v>
                </c:pt>
                <c:pt idx="8">
                  <c:v>0.81084112149532706</c:v>
                </c:pt>
                <c:pt idx="9">
                  <c:v>0.810428931875526</c:v>
                </c:pt>
                <c:pt idx="10">
                  <c:v>0.80871559633027501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Rats!$AE$20</c:f>
              <c:strCache>
                <c:ptCount val="1"/>
                <c:pt idx="0">
                  <c:v>T.max=12</c:v>
                </c:pt>
              </c:strCache>
            </c:strRef>
          </c:tx>
          <c:marker>
            <c:symbol val="none"/>
          </c:marker>
          <c:cat>
            <c:numRef>
              <c:f>Rats!$Z$21:$Z$31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Rats!$AE$21:$AE$31</c:f>
              <c:numCache>
                <c:formatCode>General</c:formatCode>
                <c:ptCount val="11"/>
                <c:pt idx="0">
                  <c:v>0.810606060606061</c:v>
                </c:pt>
                <c:pt idx="1">
                  <c:v>0.81455004205214498</c:v>
                </c:pt>
                <c:pt idx="2">
                  <c:v>0.81306053811659196</c:v>
                </c:pt>
                <c:pt idx="3">
                  <c:v>0.813708999158957</c:v>
                </c:pt>
                <c:pt idx="4">
                  <c:v>0.81359353970390302</c:v>
                </c:pt>
                <c:pt idx="5">
                  <c:v>0.81440986823661299</c:v>
                </c:pt>
                <c:pt idx="6">
                  <c:v>0.81451225372417102</c:v>
                </c:pt>
                <c:pt idx="7">
                  <c:v>0.81455004205214498</c:v>
                </c:pt>
                <c:pt idx="8">
                  <c:v>0.81429906542056096</c:v>
                </c:pt>
                <c:pt idx="9">
                  <c:v>0.81438183347350701</c:v>
                </c:pt>
                <c:pt idx="10">
                  <c:v>0.81437308868501501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52704"/>
        <c:axId val="51354624"/>
      </c:lineChart>
      <c:catAx>
        <c:axId val="5135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1354624"/>
        <c:crosses val="autoZero"/>
        <c:auto val="1"/>
        <c:lblAlgn val="ctr"/>
        <c:lblOffset val="100"/>
        <c:noMultiLvlLbl val="0"/>
      </c:catAx>
      <c:valAx>
        <c:axId val="5135462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Proportion of animals caught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1352704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Rats!$G$20</c:f>
              <c:strCache>
                <c:ptCount val="1"/>
                <c:pt idx="0">
                  <c:v>Catch=0</c:v>
                </c:pt>
              </c:strCache>
            </c:strRef>
          </c:tx>
          <c:invertIfNegative val="0"/>
          <c:cat>
            <c:numRef>
              <c:f>Rats!$E$86:$E$96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Rats!$G$86:$G$96</c:f>
              <c:numCache>
                <c:formatCode>General</c:formatCode>
                <c:ptCount val="11"/>
                <c:pt idx="0">
                  <c:v>1668.22</c:v>
                </c:pt>
                <c:pt idx="1">
                  <c:v>1323.07</c:v>
                </c:pt>
                <c:pt idx="2">
                  <c:v>1047.8499999999999</c:v>
                </c:pt>
                <c:pt idx="3">
                  <c:v>830.3</c:v>
                </c:pt>
                <c:pt idx="4">
                  <c:v>654.64</c:v>
                </c:pt>
                <c:pt idx="5">
                  <c:v>513.25</c:v>
                </c:pt>
                <c:pt idx="6">
                  <c:v>399.06</c:v>
                </c:pt>
                <c:pt idx="7">
                  <c:v>305.61</c:v>
                </c:pt>
                <c:pt idx="8">
                  <c:v>234.21</c:v>
                </c:pt>
                <c:pt idx="9">
                  <c:v>178.53</c:v>
                </c:pt>
                <c:pt idx="10">
                  <c:v>132.13</c:v>
                </c:pt>
              </c:numCache>
            </c:numRef>
          </c:val>
        </c:ser>
        <c:ser>
          <c:idx val="1"/>
          <c:order val="1"/>
          <c:tx>
            <c:strRef>
              <c:f>Rats!$H$20</c:f>
              <c:strCache>
                <c:ptCount val="1"/>
                <c:pt idx="0">
                  <c:v>Catch=1</c:v>
                </c:pt>
              </c:strCache>
            </c:strRef>
          </c:tx>
          <c:invertIfNegative val="0"/>
          <c:cat>
            <c:numRef>
              <c:f>Rats!$E$86:$E$96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Rats!$H$86:$H$96</c:f>
              <c:numCache>
                <c:formatCode>General</c:formatCode>
                <c:ptCount val="11"/>
                <c:pt idx="0">
                  <c:v>384.13</c:v>
                </c:pt>
                <c:pt idx="1">
                  <c:v>612.59</c:v>
                </c:pt>
                <c:pt idx="2">
                  <c:v>729.27</c:v>
                </c:pt>
                <c:pt idx="3">
                  <c:v>767.66</c:v>
                </c:pt>
                <c:pt idx="4">
                  <c:v>758.44</c:v>
                </c:pt>
                <c:pt idx="5">
                  <c:v>718.39</c:v>
                </c:pt>
                <c:pt idx="6">
                  <c:v>657.85</c:v>
                </c:pt>
                <c:pt idx="7">
                  <c:v>586.95000000000005</c:v>
                </c:pt>
                <c:pt idx="8">
                  <c:v>510.43</c:v>
                </c:pt>
                <c:pt idx="9">
                  <c:v>436.13</c:v>
                </c:pt>
                <c:pt idx="10">
                  <c:v>365.7</c:v>
                </c:pt>
              </c:numCache>
            </c:numRef>
          </c:val>
        </c:ser>
        <c:ser>
          <c:idx val="2"/>
          <c:order val="2"/>
          <c:tx>
            <c:strRef>
              <c:f>Rats!$I$20</c:f>
              <c:strCache>
                <c:ptCount val="1"/>
                <c:pt idx="0">
                  <c:v>Catch=2</c:v>
                </c:pt>
              </c:strCache>
            </c:strRef>
          </c:tx>
          <c:invertIfNegative val="0"/>
          <c:cat>
            <c:numRef>
              <c:f>Rats!$E$86:$E$96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Rats!$I$86:$I$96</c:f>
              <c:numCache>
                <c:formatCode>General</c:formatCode>
                <c:ptCount val="11"/>
                <c:pt idx="0">
                  <c:v>44.09</c:v>
                </c:pt>
                <c:pt idx="1">
                  <c:v>139.72999999999999</c:v>
                </c:pt>
                <c:pt idx="2">
                  <c:v>252.73</c:v>
                </c:pt>
                <c:pt idx="3">
                  <c:v>357.28</c:v>
                </c:pt>
                <c:pt idx="4">
                  <c:v>444.09</c:v>
                </c:pt>
                <c:pt idx="5">
                  <c:v>508.3</c:v>
                </c:pt>
                <c:pt idx="6">
                  <c:v>547.9</c:v>
                </c:pt>
                <c:pt idx="7">
                  <c:v>563.94000000000005</c:v>
                </c:pt>
                <c:pt idx="8">
                  <c:v>560.15</c:v>
                </c:pt>
                <c:pt idx="9">
                  <c:v>535.62</c:v>
                </c:pt>
                <c:pt idx="10">
                  <c:v>495.34</c:v>
                </c:pt>
              </c:numCache>
            </c:numRef>
          </c:val>
        </c:ser>
        <c:ser>
          <c:idx val="3"/>
          <c:order val="3"/>
          <c:tx>
            <c:strRef>
              <c:f>Rats!$J$20</c:f>
              <c:strCache>
                <c:ptCount val="1"/>
                <c:pt idx="0">
                  <c:v>Catch=3</c:v>
                </c:pt>
              </c:strCache>
            </c:strRef>
          </c:tx>
          <c:invertIfNegative val="0"/>
          <c:cat>
            <c:numRef>
              <c:f>Rats!$E$86:$E$96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Rats!$J$86:$J$96</c:f>
              <c:numCache>
                <c:formatCode>General</c:formatCode>
                <c:ptCount val="11"/>
                <c:pt idx="0">
                  <c:v>3.56</c:v>
                </c:pt>
                <c:pt idx="1">
                  <c:v>24.61</c:v>
                </c:pt>
                <c:pt idx="2">
                  <c:v>70.150000000000006</c:v>
                </c:pt>
                <c:pt idx="3">
                  <c:v>144.76</c:v>
                </c:pt>
                <c:pt idx="4">
                  <c:v>242.83</c:v>
                </c:pt>
                <c:pt idx="5">
                  <c:v>360.06</c:v>
                </c:pt>
                <c:pt idx="6">
                  <c:v>495.19</c:v>
                </c:pt>
                <c:pt idx="7">
                  <c:v>643.5</c:v>
                </c:pt>
                <c:pt idx="8">
                  <c:v>795.21</c:v>
                </c:pt>
                <c:pt idx="9">
                  <c:v>949.72</c:v>
                </c:pt>
                <c:pt idx="10">
                  <c:v>1106.83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798400"/>
        <c:axId val="75800576"/>
      </c:barChart>
      <c:catAx>
        <c:axId val="75798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800576"/>
        <c:crosses val="autoZero"/>
        <c:auto val="1"/>
        <c:lblAlgn val="ctr"/>
        <c:lblOffset val="100"/>
        <c:noMultiLvlLbl val="0"/>
      </c:catAx>
      <c:valAx>
        <c:axId val="75800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traps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798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Rats!$G$20</c:f>
              <c:strCache>
                <c:ptCount val="1"/>
                <c:pt idx="0">
                  <c:v>Catch=0</c:v>
                </c:pt>
              </c:strCache>
            </c:strRef>
          </c:tx>
          <c:invertIfNegative val="0"/>
          <c:cat>
            <c:numRef>
              <c:f>Rats!$E$53:$E$63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Rats!$G$53:$G$63</c:f>
              <c:numCache>
                <c:formatCode>General</c:formatCode>
                <c:ptCount val="11"/>
                <c:pt idx="0">
                  <c:v>1666.44</c:v>
                </c:pt>
                <c:pt idx="1">
                  <c:v>1315.23</c:v>
                </c:pt>
                <c:pt idx="2">
                  <c:v>1029.8699999999999</c:v>
                </c:pt>
                <c:pt idx="3">
                  <c:v>797</c:v>
                </c:pt>
                <c:pt idx="4">
                  <c:v>612.26</c:v>
                </c:pt>
                <c:pt idx="5">
                  <c:v>459.1</c:v>
                </c:pt>
                <c:pt idx="6">
                  <c:v>339.69</c:v>
                </c:pt>
                <c:pt idx="7">
                  <c:v>249.8</c:v>
                </c:pt>
                <c:pt idx="8">
                  <c:v>180.38</c:v>
                </c:pt>
                <c:pt idx="9">
                  <c:v>129.35</c:v>
                </c:pt>
                <c:pt idx="10">
                  <c:v>91.82</c:v>
                </c:pt>
              </c:numCache>
            </c:numRef>
          </c:val>
        </c:ser>
        <c:ser>
          <c:idx val="1"/>
          <c:order val="1"/>
          <c:tx>
            <c:strRef>
              <c:f>Rats!$H$20</c:f>
              <c:strCache>
                <c:ptCount val="1"/>
                <c:pt idx="0">
                  <c:v>Catch=1</c:v>
                </c:pt>
              </c:strCache>
            </c:strRef>
          </c:tx>
          <c:invertIfNegative val="0"/>
          <c:cat>
            <c:numRef>
              <c:f>Rats!$E$53:$E$63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Rats!$H$53:$H$63</c:f>
              <c:numCache>
                <c:formatCode>General</c:formatCode>
                <c:ptCount val="11"/>
                <c:pt idx="0">
                  <c:v>384.43</c:v>
                </c:pt>
                <c:pt idx="1">
                  <c:v>616.24</c:v>
                </c:pt>
                <c:pt idx="2">
                  <c:v>732.85</c:v>
                </c:pt>
                <c:pt idx="3">
                  <c:v>770.14</c:v>
                </c:pt>
                <c:pt idx="4">
                  <c:v>747.83</c:v>
                </c:pt>
                <c:pt idx="5">
                  <c:v>699.32</c:v>
                </c:pt>
                <c:pt idx="6">
                  <c:v>620.09</c:v>
                </c:pt>
                <c:pt idx="7">
                  <c:v>528.41999999999996</c:v>
                </c:pt>
                <c:pt idx="8">
                  <c:v>440.81</c:v>
                </c:pt>
                <c:pt idx="9">
                  <c:v>357.85</c:v>
                </c:pt>
                <c:pt idx="10">
                  <c:v>278.62</c:v>
                </c:pt>
              </c:numCache>
            </c:numRef>
          </c:val>
        </c:ser>
        <c:ser>
          <c:idx val="2"/>
          <c:order val="2"/>
          <c:tx>
            <c:strRef>
              <c:f>Rats!$I$20</c:f>
              <c:strCache>
                <c:ptCount val="1"/>
                <c:pt idx="0">
                  <c:v>Catch=2</c:v>
                </c:pt>
              </c:strCache>
            </c:strRef>
          </c:tx>
          <c:invertIfNegative val="0"/>
          <c:cat>
            <c:numRef>
              <c:f>Rats!$E$53:$E$63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Rats!$I$53:$I$63</c:f>
              <c:numCache>
                <c:formatCode>General</c:formatCode>
                <c:ptCount val="11"/>
                <c:pt idx="0">
                  <c:v>49.13</c:v>
                </c:pt>
                <c:pt idx="1">
                  <c:v>168.53</c:v>
                </c:pt>
                <c:pt idx="2">
                  <c:v>337.28</c:v>
                </c:pt>
                <c:pt idx="3">
                  <c:v>532.86</c:v>
                </c:pt>
                <c:pt idx="4">
                  <c:v>739.91</c:v>
                </c:pt>
                <c:pt idx="5">
                  <c:v>941.58</c:v>
                </c:pt>
                <c:pt idx="6">
                  <c:v>1140.22</c:v>
                </c:pt>
                <c:pt idx="7">
                  <c:v>1321.78</c:v>
                </c:pt>
                <c:pt idx="8">
                  <c:v>1478.81</c:v>
                </c:pt>
                <c:pt idx="9">
                  <c:v>1612.8</c:v>
                </c:pt>
                <c:pt idx="10">
                  <c:v>1729.56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567616"/>
        <c:axId val="91569536"/>
      </c:barChart>
      <c:catAx>
        <c:axId val="9156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569536"/>
        <c:crosses val="autoZero"/>
        <c:auto val="1"/>
        <c:lblAlgn val="ctr"/>
        <c:lblOffset val="100"/>
        <c:noMultiLvlLbl val="0"/>
      </c:catAx>
      <c:valAx>
        <c:axId val="91569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traps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567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tockChart>
        <c:ser>
          <c:idx val="0"/>
          <c:order val="0"/>
          <c:tx>
            <c:strRef>
              <c:f>Rats!$L$35</c:f>
              <c:strCache>
                <c:ptCount val="1"/>
                <c:pt idx="0">
                  <c:v>LL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Rats!$K$68:$K$78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Rats!$L$68:$L$78</c:f>
              <c:numCache>
                <c:formatCode>General</c:formatCode>
                <c:ptCount val="11"/>
                <c:pt idx="0">
                  <c:v>0.78097643097643099</c:v>
                </c:pt>
                <c:pt idx="1">
                  <c:v>0.77664003364171597</c:v>
                </c:pt>
                <c:pt idx="2">
                  <c:v>0.77578475336322905</c:v>
                </c:pt>
                <c:pt idx="3">
                  <c:v>0.75713835155592901</c:v>
                </c:pt>
                <c:pt idx="4">
                  <c:v>0.73703734858681003</c:v>
                </c:pt>
                <c:pt idx="5">
                  <c:v>0.714017381553126</c:v>
                </c:pt>
                <c:pt idx="6">
                  <c:v>0.68751201345506996</c:v>
                </c:pt>
                <c:pt idx="7">
                  <c:v>0.65925672834314597</c:v>
                </c:pt>
                <c:pt idx="8">
                  <c:v>0.62831308411215003</c:v>
                </c:pt>
                <c:pt idx="9">
                  <c:v>0.594529015979815</c:v>
                </c:pt>
                <c:pt idx="10">
                  <c:v>0.56536314984709501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Rats!$M$35</c:f>
              <c:strCache>
                <c:ptCount val="1"/>
                <c:pt idx="0">
                  <c:v>UL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Rats!$K$68:$K$78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Rats!$M$68:$M$78</c:f>
              <c:numCache>
                <c:formatCode>General</c:formatCode>
                <c:ptCount val="11"/>
                <c:pt idx="0">
                  <c:v>0.84360269360269302</c:v>
                </c:pt>
                <c:pt idx="1">
                  <c:v>0.82594617325483599</c:v>
                </c:pt>
                <c:pt idx="2">
                  <c:v>0.80325112107623298</c:v>
                </c:pt>
                <c:pt idx="3">
                  <c:v>0.78787846930193495</c:v>
                </c:pt>
                <c:pt idx="4">
                  <c:v>0.76043068640646005</c:v>
                </c:pt>
                <c:pt idx="5">
                  <c:v>0.73718110456966601</c:v>
                </c:pt>
                <c:pt idx="6">
                  <c:v>0.70725012013455102</c:v>
                </c:pt>
                <c:pt idx="7">
                  <c:v>0.67452691337258197</c:v>
                </c:pt>
                <c:pt idx="8">
                  <c:v>0.64244859813084099</c:v>
                </c:pt>
                <c:pt idx="9">
                  <c:v>0.61078216989066403</c:v>
                </c:pt>
                <c:pt idx="10">
                  <c:v>0.576613149847095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Rats!$N$35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Rats!$K$68:$K$78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Rats!$N$68:$N$78</c:f>
              <c:numCache>
                <c:formatCode>General</c:formatCode>
                <c:ptCount val="11"/>
                <c:pt idx="0">
                  <c:v>0.81313131313131304</c:v>
                </c:pt>
                <c:pt idx="1">
                  <c:v>0.80235492010092502</c:v>
                </c:pt>
                <c:pt idx="2">
                  <c:v>0.78867713004484297</c:v>
                </c:pt>
                <c:pt idx="3">
                  <c:v>0.771236333052986</c:v>
                </c:pt>
                <c:pt idx="4">
                  <c:v>0.74966352624495303</c:v>
                </c:pt>
                <c:pt idx="5">
                  <c:v>0.72441827866554498</c:v>
                </c:pt>
                <c:pt idx="6">
                  <c:v>0.69678039404132597</c:v>
                </c:pt>
                <c:pt idx="7">
                  <c:v>0.66684188393608101</c:v>
                </c:pt>
                <c:pt idx="8">
                  <c:v>0.63523364485981304</c:v>
                </c:pt>
                <c:pt idx="9">
                  <c:v>0.60277544154751905</c:v>
                </c:pt>
                <c:pt idx="10">
                  <c:v>0.57148318042813495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91592192"/>
        <c:axId val="91594112"/>
      </c:stockChart>
      <c:catAx>
        <c:axId val="91592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594112"/>
        <c:crosses val="autoZero"/>
        <c:auto val="1"/>
        <c:lblAlgn val="ctr"/>
        <c:lblOffset val="100"/>
        <c:noMultiLvlLbl val="0"/>
      </c:catAx>
      <c:valAx>
        <c:axId val="9159411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Propotion of animals caught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592192"/>
        <c:crosses val="autoZero"/>
        <c:crossBetween val="between"/>
        <c:majorUnit val="0.25"/>
      </c:valAx>
    </c:plotArea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tockChart>
        <c:ser>
          <c:idx val="0"/>
          <c:order val="0"/>
          <c:tx>
            <c:strRef>
              <c:f>Rats!$L$35</c:f>
              <c:strCache>
                <c:ptCount val="1"/>
                <c:pt idx="0">
                  <c:v>LL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Rats!$K$173:$K$183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Rats!$L$173:$L$183</c:f>
              <c:numCache>
                <c:formatCode>General</c:formatCode>
                <c:ptCount val="11"/>
                <c:pt idx="0">
                  <c:v>0.78106060606060601</c:v>
                </c:pt>
                <c:pt idx="1">
                  <c:v>0.79346089150546695</c:v>
                </c:pt>
                <c:pt idx="2">
                  <c:v>0.79593609865470905</c:v>
                </c:pt>
                <c:pt idx="3">
                  <c:v>0.801892346509672</c:v>
                </c:pt>
                <c:pt idx="4">
                  <c:v>0.79962146702557202</c:v>
                </c:pt>
                <c:pt idx="5">
                  <c:v>0.80148584244463095</c:v>
                </c:pt>
                <c:pt idx="6">
                  <c:v>0.80237265737626196</c:v>
                </c:pt>
                <c:pt idx="7">
                  <c:v>0.80359545836837698</c:v>
                </c:pt>
                <c:pt idx="8">
                  <c:v>0.80343457943925201</c:v>
                </c:pt>
                <c:pt idx="9">
                  <c:v>0.80474768713204403</c:v>
                </c:pt>
                <c:pt idx="10">
                  <c:v>0.806953363914373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Rats!$M$35</c:f>
              <c:strCache>
                <c:ptCount val="1"/>
                <c:pt idx="0">
                  <c:v>UL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Rats!$K$173:$K$183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Rats!$M$173:$M$183</c:f>
              <c:numCache>
                <c:formatCode>General</c:formatCode>
                <c:ptCount val="11"/>
                <c:pt idx="0">
                  <c:v>0.84175084175084203</c:v>
                </c:pt>
                <c:pt idx="1">
                  <c:v>0.83683767872161496</c:v>
                </c:pt>
                <c:pt idx="2">
                  <c:v>0.83522982062780304</c:v>
                </c:pt>
                <c:pt idx="3">
                  <c:v>0.83015138772077401</c:v>
                </c:pt>
                <c:pt idx="4">
                  <c:v>0.82657301480484502</c:v>
                </c:pt>
                <c:pt idx="5">
                  <c:v>0.82888281469021596</c:v>
                </c:pt>
                <c:pt idx="6">
                  <c:v>0.82389476213359003</c:v>
                </c:pt>
                <c:pt idx="7">
                  <c:v>0.82601450798990705</c:v>
                </c:pt>
                <c:pt idx="8">
                  <c:v>0.82356074766355103</c:v>
                </c:pt>
                <c:pt idx="9">
                  <c:v>0.822548359966358</c:v>
                </c:pt>
                <c:pt idx="10">
                  <c:v>0.82340214067278295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Rats!$N$35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Rats!$K$173:$K$183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Rats!$N$173:$N$183</c:f>
              <c:numCache>
                <c:formatCode>General</c:formatCode>
                <c:ptCount val="11"/>
                <c:pt idx="0">
                  <c:v>0.810606060606061</c:v>
                </c:pt>
                <c:pt idx="1">
                  <c:v>0.81455004205214498</c:v>
                </c:pt>
                <c:pt idx="2">
                  <c:v>0.81306053811659196</c:v>
                </c:pt>
                <c:pt idx="3">
                  <c:v>0.813708999158957</c:v>
                </c:pt>
                <c:pt idx="4">
                  <c:v>0.81359353970390302</c:v>
                </c:pt>
                <c:pt idx="5">
                  <c:v>0.81440986823661299</c:v>
                </c:pt>
                <c:pt idx="6">
                  <c:v>0.81451225372417102</c:v>
                </c:pt>
                <c:pt idx="7">
                  <c:v>0.81455004205214498</c:v>
                </c:pt>
                <c:pt idx="8">
                  <c:v>0.81429906542056096</c:v>
                </c:pt>
                <c:pt idx="9">
                  <c:v>0.81438183347350701</c:v>
                </c:pt>
                <c:pt idx="10">
                  <c:v>0.81437308868501501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91628672"/>
        <c:axId val="91630592"/>
      </c:stockChart>
      <c:catAx>
        <c:axId val="9162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630592"/>
        <c:crosses val="autoZero"/>
        <c:auto val="1"/>
        <c:lblAlgn val="ctr"/>
        <c:lblOffset val="100"/>
        <c:noMultiLvlLbl val="0"/>
      </c:catAx>
      <c:valAx>
        <c:axId val="916305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Propotion of animals caught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628672"/>
        <c:crosses val="autoZero"/>
        <c:crossBetween val="between"/>
        <c:majorUnit val="0.25"/>
      </c:valAx>
    </c:plotArea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Rats!$G$20</c:f>
              <c:strCache>
                <c:ptCount val="1"/>
                <c:pt idx="0">
                  <c:v>Catch=0</c:v>
                </c:pt>
              </c:strCache>
            </c:strRef>
          </c:tx>
          <c:invertIfNegative val="0"/>
          <c:cat>
            <c:numRef>
              <c:f>Rats!$E$158:$E$168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Rats!$G$158:$G$168</c:f>
              <c:numCache>
                <c:formatCode>General</c:formatCode>
                <c:ptCount val="11"/>
                <c:pt idx="0">
                  <c:v>1668.83</c:v>
                </c:pt>
                <c:pt idx="1">
                  <c:v>1324.26</c:v>
                </c:pt>
                <c:pt idx="2">
                  <c:v>1052.58</c:v>
                </c:pt>
                <c:pt idx="3">
                  <c:v>838.01</c:v>
                </c:pt>
                <c:pt idx="4">
                  <c:v>663.72</c:v>
                </c:pt>
                <c:pt idx="5">
                  <c:v>530.20000000000005</c:v>
                </c:pt>
                <c:pt idx="6">
                  <c:v>422.51</c:v>
                </c:pt>
                <c:pt idx="7">
                  <c:v>334.97</c:v>
                </c:pt>
                <c:pt idx="8">
                  <c:v>265.43</c:v>
                </c:pt>
                <c:pt idx="9">
                  <c:v>212.23</c:v>
                </c:pt>
                <c:pt idx="10">
                  <c:v>169.08</c:v>
                </c:pt>
              </c:numCache>
            </c:numRef>
          </c:val>
        </c:ser>
        <c:ser>
          <c:idx val="1"/>
          <c:order val="1"/>
          <c:tx>
            <c:strRef>
              <c:f>Rats!$H$20</c:f>
              <c:strCache>
                <c:ptCount val="1"/>
                <c:pt idx="0">
                  <c:v>Catch=1</c:v>
                </c:pt>
              </c:strCache>
            </c:strRef>
          </c:tx>
          <c:invertIfNegative val="0"/>
          <c:cat>
            <c:numRef>
              <c:f>Rats!$E$158:$E$168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Rats!$H$158:$H$168</c:f>
              <c:numCache>
                <c:formatCode>General</c:formatCode>
                <c:ptCount val="11"/>
                <c:pt idx="0">
                  <c:v>383.42</c:v>
                </c:pt>
                <c:pt idx="1">
                  <c:v>609.88</c:v>
                </c:pt>
                <c:pt idx="2">
                  <c:v>726.2</c:v>
                </c:pt>
                <c:pt idx="3">
                  <c:v>766.22</c:v>
                </c:pt>
                <c:pt idx="4">
                  <c:v>766.19</c:v>
                </c:pt>
                <c:pt idx="5">
                  <c:v>726.74</c:v>
                </c:pt>
                <c:pt idx="6">
                  <c:v>671.42</c:v>
                </c:pt>
                <c:pt idx="7">
                  <c:v>613.17999999999995</c:v>
                </c:pt>
                <c:pt idx="8">
                  <c:v>548.63</c:v>
                </c:pt>
                <c:pt idx="9">
                  <c:v>483.04</c:v>
                </c:pt>
                <c:pt idx="10">
                  <c:v>425.59</c:v>
                </c:pt>
              </c:numCache>
            </c:numRef>
          </c:val>
        </c:ser>
        <c:ser>
          <c:idx val="2"/>
          <c:order val="2"/>
          <c:tx>
            <c:strRef>
              <c:f>Rats!$I$20</c:f>
              <c:strCache>
                <c:ptCount val="1"/>
                <c:pt idx="0">
                  <c:v>Catch=2</c:v>
                </c:pt>
              </c:strCache>
            </c:strRef>
          </c:tx>
          <c:invertIfNegative val="0"/>
          <c:cat>
            <c:numRef>
              <c:f>Rats!$E$158:$E$168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Rats!$I$158:$I$168</c:f>
              <c:numCache>
                <c:formatCode>General</c:formatCode>
                <c:ptCount val="11"/>
                <c:pt idx="0">
                  <c:v>44.41</c:v>
                </c:pt>
                <c:pt idx="1">
                  <c:v>142.07</c:v>
                </c:pt>
                <c:pt idx="2">
                  <c:v>251.6</c:v>
                </c:pt>
                <c:pt idx="3">
                  <c:v>356.25</c:v>
                </c:pt>
                <c:pt idx="4">
                  <c:v>438.63</c:v>
                </c:pt>
                <c:pt idx="5">
                  <c:v>499.02</c:v>
                </c:pt>
                <c:pt idx="6">
                  <c:v>545.26</c:v>
                </c:pt>
                <c:pt idx="7">
                  <c:v>562.20000000000005</c:v>
                </c:pt>
                <c:pt idx="8">
                  <c:v>567.61</c:v>
                </c:pt>
                <c:pt idx="9">
                  <c:v>554.29999999999995</c:v>
                </c:pt>
                <c:pt idx="10">
                  <c:v>529.46</c:v>
                </c:pt>
              </c:numCache>
            </c:numRef>
          </c:val>
        </c:ser>
        <c:ser>
          <c:idx val="3"/>
          <c:order val="3"/>
          <c:tx>
            <c:strRef>
              <c:f>Rats!$J$20</c:f>
              <c:strCache>
                <c:ptCount val="1"/>
                <c:pt idx="0">
                  <c:v>Catch=3</c:v>
                </c:pt>
              </c:strCache>
            </c:strRef>
          </c:tx>
          <c:invertIfNegative val="0"/>
          <c:cat>
            <c:numRef>
              <c:f>Rats!$E$158:$E$168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Rats!$J$158:$J$168</c:f>
              <c:numCache>
                <c:formatCode>General</c:formatCode>
                <c:ptCount val="11"/>
                <c:pt idx="0">
                  <c:v>3.19</c:v>
                </c:pt>
                <c:pt idx="1">
                  <c:v>20.94</c:v>
                </c:pt>
                <c:pt idx="2">
                  <c:v>58.3</c:v>
                </c:pt>
                <c:pt idx="3">
                  <c:v>107.75</c:v>
                </c:pt>
                <c:pt idx="4">
                  <c:v>167.79</c:v>
                </c:pt>
                <c:pt idx="5">
                  <c:v>232.86</c:v>
                </c:pt>
                <c:pt idx="6">
                  <c:v>289.83</c:v>
                </c:pt>
                <c:pt idx="7">
                  <c:v>344.71</c:v>
                </c:pt>
                <c:pt idx="8">
                  <c:v>388.94</c:v>
                </c:pt>
                <c:pt idx="9">
                  <c:v>426.03</c:v>
                </c:pt>
                <c:pt idx="10">
                  <c:v>449.1</c:v>
                </c:pt>
              </c:numCache>
            </c:numRef>
          </c:val>
        </c:ser>
        <c:ser>
          <c:idx val="4"/>
          <c:order val="4"/>
          <c:tx>
            <c:strRef>
              <c:f>Rats!$K$20</c:f>
              <c:strCache>
                <c:ptCount val="1"/>
                <c:pt idx="0">
                  <c:v>Catch=4</c:v>
                </c:pt>
              </c:strCache>
            </c:strRef>
          </c:tx>
          <c:invertIfNegative val="0"/>
          <c:cat>
            <c:numRef>
              <c:f>Rats!$E$158:$E$168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Rats!$K$158:$K$168</c:f>
              <c:numCache>
                <c:formatCode>General</c:formatCode>
                <c:ptCount val="11"/>
                <c:pt idx="0">
                  <c:v>0.14000000000000001</c:v>
                </c:pt>
                <c:pt idx="1">
                  <c:v>2.61</c:v>
                </c:pt>
                <c:pt idx="2">
                  <c:v>9.5500000000000007</c:v>
                </c:pt>
                <c:pt idx="3">
                  <c:v>26.22</c:v>
                </c:pt>
                <c:pt idx="4">
                  <c:v>49.62</c:v>
                </c:pt>
                <c:pt idx="5">
                  <c:v>81.84</c:v>
                </c:pt>
                <c:pt idx="6">
                  <c:v>118.01</c:v>
                </c:pt>
                <c:pt idx="7">
                  <c:v>159.05000000000001</c:v>
                </c:pt>
                <c:pt idx="8">
                  <c:v>203.39</c:v>
                </c:pt>
                <c:pt idx="9">
                  <c:v>245.88</c:v>
                </c:pt>
                <c:pt idx="10">
                  <c:v>284.45999999999998</c:v>
                </c:pt>
              </c:numCache>
            </c:numRef>
          </c:val>
        </c:ser>
        <c:ser>
          <c:idx val="5"/>
          <c:order val="5"/>
          <c:tx>
            <c:strRef>
              <c:f>Rats!$L$20</c:f>
              <c:strCache>
                <c:ptCount val="1"/>
                <c:pt idx="0">
                  <c:v>Catch=5</c:v>
                </c:pt>
              </c:strCache>
            </c:strRef>
          </c:tx>
          <c:invertIfNegative val="0"/>
          <c:cat>
            <c:numRef>
              <c:f>Rats!$E$158:$E$168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Rats!$L$158:$L$168</c:f>
              <c:numCache>
                <c:formatCode>General</c:formatCode>
                <c:ptCount val="11"/>
                <c:pt idx="0">
                  <c:v>0.01</c:v>
                </c:pt>
                <c:pt idx="1">
                  <c:v>0.21</c:v>
                </c:pt>
                <c:pt idx="2">
                  <c:v>1.54</c:v>
                </c:pt>
                <c:pt idx="3">
                  <c:v>4.75</c:v>
                </c:pt>
                <c:pt idx="4">
                  <c:v>11.48</c:v>
                </c:pt>
                <c:pt idx="5">
                  <c:v>22.53</c:v>
                </c:pt>
                <c:pt idx="6">
                  <c:v>38.11</c:v>
                </c:pt>
                <c:pt idx="7">
                  <c:v>60.38</c:v>
                </c:pt>
                <c:pt idx="8">
                  <c:v>82.86</c:v>
                </c:pt>
                <c:pt idx="9">
                  <c:v>114.08</c:v>
                </c:pt>
                <c:pt idx="10">
                  <c:v>145.82</c:v>
                </c:pt>
              </c:numCache>
            </c:numRef>
          </c:val>
        </c:ser>
        <c:ser>
          <c:idx val="6"/>
          <c:order val="6"/>
          <c:tx>
            <c:strRef>
              <c:f>Rats!$M$20</c:f>
              <c:strCache>
                <c:ptCount val="1"/>
                <c:pt idx="0">
                  <c:v>Catch=6</c:v>
                </c:pt>
              </c:strCache>
            </c:strRef>
          </c:tx>
          <c:invertIfNegative val="0"/>
          <c:cat>
            <c:numRef>
              <c:f>Rats!$E$158:$E$168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Rats!$M$158:$M$168</c:f>
              <c:numCache>
                <c:formatCode>General</c:formatCode>
                <c:ptCount val="11"/>
                <c:pt idx="0">
                  <c:v>0</c:v>
                </c:pt>
                <c:pt idx="1">
                  <c:v>0.03</c:v>
                </c:pt>
                <c:pt idx="2">
                  <c:v>0.22</c:v>
                </c:pt>
                <c:pt idx="3">
                  <c:v>0.72</c:v>
                </c:pt>
                <c:pt idx="4">
                  <c:v>2.1</c:v>
                </c:pt>
                <c:pt idx="5">
                  <c:v>5.57</c:v>
                </c:pt>
                <c:pt idx="6">
                  <c:v>11.52</c:v>
                </c:pt>
                <c:pt idx="7">
                  <c:v>18.52</c:v>
                </c:pt>
                <c:pt idx="8">
                  <c:v>30.44</c:v>
                </c:pt>
                <c:pt idx="9">
                  <c:v>43.52</c:v>
                </c:pt>
                <c:pt idx="10">
                  <c:v>62.12</c:v>
                </c:pt>
              </c:numCache>
            </c:numRef>
          </c:val>
        </c:ser>
        <c:ser>
          <c:idx val="7"/>
          <c:order val="7"/>
          <c:tx>
            <c:strRef>
              <c:f>Rats!$N$20</c:f>
              <c:strCache>
                <c:ptCount val="1"/>
                <c:pt idx="0">
                  <c:v>Catch=7</c:v>
                </c:pt>
              </c:strCache>
            </c:strRef>
          </c:tx>
          <c:invertIfNegative val="0"/>
          <c:cat>
            <c:numRef>
              <c:f>Rats!$E$158:$E$168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Rats!$N$158:$N$168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0.08</c:v>
                </c:pt>
                <c:pt idx="4">
                  <c:v>0.41</c:v>
                </c:pt>
                <c:pt idx="5">
                  <c:v>1.03</c:v>
                </c:pt>
                <c:pt idx="6">
                  <c:v>2.44</c:v>
                </c:pt>
                <c:pt idx="7">
                  <c:v>5.35</c:v>
                </c:pt>
                <c:pt idx="8">
                  <c:v>9.11</c:v>
                </c:pt>
                <c:pt idx="9">
                  <c:v>14.81</c:v>
                </c:pt>
                <c:pt idx="10">
                  <c:v>23.29</c:v>
                </c:pt>
              </c:numCache>
            </c:numRef>
          </c:val>
        </c:ser>
        <c:ser>
          <c:idx val="8"/>
          <c:order val="8"/>
          <c:tx>
            <c:strRef>
              <c:f>Rats!$O$20</c:f>
              <c:strCache>
                <c:ptCount val="1"/>
                <c:pt idx="0">
                  <c:v>Catch=8</c:v>
                </c:pt>
              </c:strCache>
            </c:strRef>
          </c:tx>
          <c:invertIfNegative val="0"/>
          <c:cat>
            <c:numRef>
              <c:f>Rats!$E$158:$E$168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Rats!$O$158:$O$168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0.18</c:v>
                </c:pt>
                <c:pt idx="6">
                  <c:v>0.69</c:v>
                </c:pt>
                <c:pt idx="7">
                  <c:v>1.2</c:v>
                </c:pt>
                <c:pt idx="8">
                  <c:v>2.83</c:v>
                </c:pt>
                <c:pt idx="9">
                  <c:v>4.47</c:v>
                </c:pt>
                <c:pt idx="10">
                  <c:v>7.87</c:v>
                </c:pt>
              </c:numCache>
            </c:numRef>
          </c:val>
        </c:ser>
        <c:ser>
          <c:idx val="9"/>
          <c:order val="9"/>
          <c:tx>
            <c:strRef>
              <c:f>Rats!$P$20</c:f>
              <c:strCache>
                <c:ptCount val="1"/>
                <c:pt idx="0">
                  <c:v>Catch=9</c:v>
                </c:pt>
              </c:strCache>
            </c:strRef>
          </c:tx>
          <c:invertIfNegative val="0"/>
          <c:cat>
            <c:numRef>
              <c:f>Rats!$E$158:$E$168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Rats!$P$158:$P$168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0.03</c:v>
                </c:pt>
                <c:pt idx="6">
                  <c:v>0.19</c:v>
                </c:pt>
                <c:pt idx="7">
                  <c:v>0.35</c:v>
                </c:pt>
                <c:pt idx="8">
                  <c:v>0.62</c:v>
                </c:pt>
                <c:pt idx="9">
                  <c:v>1.3</c:v>
                </c:pt>
                <c:pt idx="10">
                  <c:v>2.34</c:v>
                </c:pt>
              </c:numCache>
            </c:numRef>
          </c:val>
        </c:ser>
        <c:ser>
          <c:idx val="10"/>
          <c:order val="10"/>
          <c:tx>
            <c:strRef>
              <c:f>Rats!$Q$20</c:f>
              <c:strCache>
                <c:ptCount val="1"/>
                <c:pt idx="0">
                  <c:v>Catch=10</c:v>
                </c:pt>
              </c:strCache>
            </c:strRef>
          </c:tx>
          <c:invertIfNegative val="0"/>
          <c:cat>
            <c:numRef>
              <c:f>Rats!$E$158:$E$168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Rats!$Q$158:$Q$168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</c:v>
                </c:pt>
                <c:pt idx="6">
                  <c:v>0.02</c:v>
                </c:pt>
                <c:pt idx="7">
                  <c:v>0.08</c:v>
                </c:pt>
                <c:pt idx="8">
                  <c:v>0.11</c:v>
                </c:pt>
                <c:pt idx="9">
                  <c:v>0.25</c:v>
                </c:pt>
                <c:pt idx="10">
                  <c:v>0.64</c:v>
                </c:pt>
              </c:numCache>
            </c:numRef>
          </c:val>
        </c:ser>
        <c:ser>
          <c:idx val="11"/>
          <c:order val="11"/>
          <c:tx>
            <c:strRef>
              <c:f>Rats!$R$20</c:f>
              <c:strCache>
                <c:ptCount val="1"/>
                <c:pt idx="0">
                  <c:v>Catch=11</c:v>
                </c:pt>
              </c:strCache>
            </c:strRef>
          </c:tx>
          <c:invertIfNegative val="0"/>
          <c:cat>
            <c:numRef>
              <c:f>Rats!$E$158:$E$168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Rats!$R$158:$R$168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0.03</c:v>
                </c:pt>
                <c:pt idx="9">
                  <c:v>7.0000000000000007E-2</c:v>
                </c:pt>
                <c:pt idx="10">
                  <c:v>0.19</c:v>
                </c:pt>
              </c:numCache>
            </c:numRef>
          </c:val>
        </c:ser>
        <c:ser>
          <c:idx val="12"/>
          <c:order val="12"/>
          <c:tx>
            <c:strRef>
              <c:f>Rats!$S$20</c:f>
              <c:strCache>
                <c:ptCount val="1"/>
                <c:pt idx="0">
                  <c:v>Catch=12</c:v>
                </c:pt>
              </c:strCache>
            </c:strRef>
          </c:tx>
          <c:invertIfNegative val="0"/>
          <c:cat>
            <c:numRef>
              <c:f>Rats!$E$158:$E$168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Rats!$S$158:$S$168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</c:v>
                </c:pt>
                <c:pt idx="8">
                  <c:v>0</c:v>
                </c:pt>
                <c:pt idx="9">
                  <c:v>0.02</c:v>
                </c:pt>
                <c:pt idx="10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709824"/>
        <c:axId val="91711744"/>
      </c:barChart>
      <c:catAx>
        <c:axId val="9170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711744"/>
        <c:crosses val="autoZero"/>
        <c:auto val="1"/>
        <c:lblAlgn val="ctr"/>
        <c:lblOffset val="100"/>
        <c:noMultiLvlLbl val="0"/>
      </c:catAx>
      <c:valAx>
        <c:axId val="91711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traps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709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48239526672108"/>
          <c:y val="6.3627644990824073E-2"/>
          <c:w val="0.15015479178105784"/>
          <c:h val="0.7849925791009795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tockChart>
        <c:ser>
          <c:idx val="0"/>
          <c:order val="0"/>
          <c:tx>
            <c:strRef>
              <c:f>Rats!$L$35</c:f>
              <c:strCache>
                <c:ptCount val="1"/>
                <c:pt idx="0">
                  <c:v>LL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Rats!$K$101:$K$111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Rats!$L$101:$L$111</c:f>
              <c:numCache>
                <c:formatCode>General</c:formatCode>
                <c:ptCount val="11"/>
                <c:pt idx="0">
                  <c:v>0.78451178451178405</c:v>
                </c:pt>
                <c:pt idx="1">
                  <c:v>0.79257779646762005</c:v>
                </c:pt>
                <c:pt idx="2">
                  <c:v>0.78779428251121097</c:v>
                </c:pt>
                <c:pt idx="3">
                  <c:v>0.78929772918418795</c:v>
                </c:pt>
                <c:pt idx="4">
                  <c:v>0.78076211305518195</c:v>
                </c:pt>
                <c:pt idx="5">
                  <c:v>0.77737594617325501</c:v>
                </c:pt>
                <c:pt idx="6">
                  <c:v>0.76838058625660699</c:v>
                </c:pt>
                <c:pt idx="7">
                  <c:v>0.75616589571068105</c:v>
                </c:pt>
                <c:pt idx="8">
                  <c:v>0.74279439252336499</c:v>
                </c:pt>
                <c:pt idx="9">
                  <c:v>0.72320857863751098</c:v>
                </c:pt>
                <c:pt idx="10">
                  <c:v>0.70932721712538205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Rats!$M$35</c:f>
              <c:strCache>
                <c:ptCount val="1"/>
                <c:pt idx="0">
                  <c:v>UL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Rats!$K$101:$K$111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Rats!$M$101:$M$111</c:f>
              <c:numCache>
                <c:formatCode>General</c:formatCode>
                <c:ptCount val="11"/>
                <c:pt idx="0">
                  <c:v>0.84882154882154903</c:v>
                </c:pt>
                <c:pt idx="1">
                  <c:v>0.83015138772077401</c:v>
                </c:pt>
                <c:pt idx="2">
                  <c:v>0.82599495515695098</c:v>
                </c:pt>
                <c:pt idx="3">
                  <c:v>0.82114171572750205</c:v>
                </c:pt>
                <c:pt idx="4">
                  <c:v>0.811608344549125</c:v>
                </c:pt>
                <c:pt idx="5">
                  <c:v>0.80152789458929097</c:v>
                </c:pt>
                <c:pt idx="6">
                  <c:v>0.78892960115329203</c:v>
                </c:pt>
                <c:pt idx="7">
                  <c:v>0.774400756938604</c:v>
                </c:pt>
                <c:pt idx="8">
                  <c:v>0.75975233644859796</c:v>
                </c:pt>
                <c:pt idx="9">
                  <c:v>0.74104709840201899</c:v>
                </c:pt>
                <c:pt idx="10">
                  <c:v>0.722098623853211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Rats!$N$35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Rats!$K$101:$K$111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Rats!$N$101:$N$111</c:f>
              <c:numCache>
                <c:formatCode>General</c:formatCode>
                <c:ptCount val="11"/>
                <c:pt idx="0">
                  <c:v>0.81481481481481499</c:v>
                </c:pt>
                <c:pt idx="1">
                  <c:v>0.81244743481917603</c:v>
                </c:pt>
                <c:pt idx="2">
                  <c:v>0.81137892376681597</c:v>
                </c:pt>
                <c:pt idx="3">
                  <c:v>0.80698065601345703</c:v>
                </c:pt>
                <c:pt idx="4">
                  <c:v>0.79946164199192504</c:v>
                </c:pt>
                <c:pt idx="5">
                  <c:v>0.78987945051864294</c:v>
                </c:pt>
                <c:pt idx="6">
                  <c:v>0.77799135031235001</c:v>
                </c:pt>
                <c:pt idx="7">
                  <c:v>0.76682085786375098</c:v>
                </c:pt>
                <c:pt idx="8">
                  <c:v>0.75065420560747698</c:v>
                </c:pt>
                <c:pt idx="9">
                  <c:v>0.73271656854499601</c:v>
                </c:pt>
                <c:pt idx="10">
                  <c:v>0.715290519877676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102646912"/>
        <c:axId val="102648832"/>
      </c:stockChart>
      <c:catAx>
        <c:axId val="102646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2648832"/>
        <c:crosses val="autoZero"/>
        <c:auto val="1"/>
        <c:lblAlgn val="ctr"/>
        <c:lblOffset val="100"/>
        <c:noMultiLvlLbl val="0"/>
      </c:catAx>
      <c:valAx>
        <c:axId val="10264883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Propotion of animals caught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2646912"/>
        <c:crosses val="autoZero"/>
        <c:crossBetween val="between"/>
        <c:majorUnit val="0.25"/>
      </c:valAx>
    </c:plotArea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tockChart>
        <c:ser>
          <c:idx val="0"/>
          <c:order val="0"/>
          <c:tx>
            <c:strRef>
              <c:f>Possums!$L$138</c:f>
              <c:strCache>
                <c:ptCount val="1"/>
                <c:pt idx="0">
                  <c:v>LL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Possums!$K$36:$K$46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Possums!$L$139:$L$149</c:f>
              <c:numCache>
                <c:formatCode>General</c:formatCode>
                <c:ptCount val="11"/>
                <c:pt idx="0">
                  <c:v>0.97719298245613995</c:v>
                </c:pt>
                <c:pt idx="1">
                  <c:v>0.97833333333333306</c:v>
                </c:pt>
                <c:pt idx="2">
                  <c:v>0.97890350877193</c:v>
                </c:pt>
                <c:pt idx="3">
                  <c:v>0.98064912280701799</c:v>
                </c:pt>
                <c:pt idx="4">
                  <c:v>0.98097953216374301</c:v>
                </c:pt>
                <c:pt idx="5">
                  <c:v>0.97968671679198005</c:v>
                </c:pt>
                <c:pt idx="6">
                  <c:v>0.98222587719298204</c:v>
                </c:pt>
                <c:pt idx="7">
                  <c:v>0.98206627680311998</c:v>
                </c:pt>
                <c:pt idx="8">
                  <c:v>0.98262280701754401</c:v>
                </c:pt>
                <c:pt idx="9">
                  <c:v>0.98180223285486401</c:v>
                </c:pt>
                <c:pt idx="10">
                  <c:v>0.98230263157894704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Possums!$M$138</c:f>
              <c:strCache>
                <c:ptCount val="1"/>
                <c:pt idx="0">
                  <c:v>UL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Possums!$K$36:$K$46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Possums!$M$139:$M$149</c:f>
              <c:numCache>
                <c:formatCode>General</c:formatCode>
                <c:ptCount val="11"/>
                <c:pt idx="0">
                  <c:v>0.99473684210526303</c:v>
                </c:pt>
                <c:pt idx="1">
                  <c:v>0.99359649122807003</c:v>
                </c:pt>
                <c:pt idx="2">
                  <c:v>0.99298245614034997</c:v>
                </c:pt>
                <c:pt idx="3">
                  <c:v>0.99194736842105302</c:v>
                </c:pt>
                <c:pt idx="4">
                  <c:v>0.99095029239765997</c:v>
                </c:pt>
                <c:pt idx="5">
                  <c:v>0.99047619047618995</c:v>
                </c:pt>
                <c:pt idx="6">
                  <c:v>0.99014254385964895</c:v>
                </c:pt>
                <c:pt idx="7">
                  <c:v>0.99045808966861604</c:v>
                </c:pt>
                <c:pt idx="8">
                  <c:v>0.99000877192982495</c:v>
                </c:pt>
                <c:pt idx="9">
                  <c:v>0.98915470494417901</c:v>
                </c:pt>
                <c:pt idx="10">
                  <c:v>0.98962719298245605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Possums!$N$138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Possums!$K$36:$K$46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Possums!$N$139:$N$149</c:f>
              <c:numCache>
                <c:formatCode>General</c:formatCode>
                <c:ptCount val="11"/>
                <c:pt idx="0">
                  <c:v>0.987719298245614</c:v>
                </c:pt>
                <c:pt idx="1">
                  <c:v>0.98654970760233995</c:v>
                </c:pt>
                <c:pt idx="2">
                  <c:v>0.98684210526315796</c:v>
                </c:pt>
                <c:pt idx="3">
                  <c:v>0.98666666666666702</c:v>
                </c:pt>
                <c:pt idx="4">
                  <c:v>0.98654970760233995</c:v>
                </c:pt>
                <c:pt idx="5">
                  <c:v>0.98621553884711799</c:v>
                </c:pt>
                <c:pt idx="6">
                  <c:v>0.98640350877192995</c:v>
                </c:pt>
                <c:pt idx="7">
                  <c:v>0.98674463937621804</c:v>
                </c:pt>
                <c:pt idx="8">
                  <c:v>0.98631578947368403</c:v>
                </c:pt>
                <c:pt idx="9">
                  <c:v>0.98628389154704998</c:v>
                </c:pt>
                <c:pt idx="10">
                  <c:v>0.98596491228070204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136950528"/>
        <c:axId val="136952448"/>
      </c:stockChart>
      <c:catAx>
        <c:axId val="13695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6952448"/>
        <c:crosses val="autoZero"/>
        <c:auto val="1"/>
        <c:lblAlgn val="ctr"/>
        <c:lblOffset val="100"/>
        <c:noMultiLvlLbl val="0"/>
      </c:catAx>
      <c:valAx>
        <c:axId val="136952448"/>
        <c:scaling>
          <c:orientation val="minMax"/>
          <c:max val="1"/>
          <c:min val="0.5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Propotion of animals caught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695052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25799954655048"/>
          <c:y val="4.903915912598851E-2"/>
          <c:w val="0.77453214860087871"/>
          <c:h val="0.74664782105760319"/>
        </c:manualLayout>
      </c:layout>
      <c:lineChart>
        <c:grouping val="standard"/>
        <c:varyColors val="0"/>
        <c:ser>
          <c:idx val="0"/>
          <c:order val="0"/>
          <c:tx>
            <c:strRef>
              <c:f>Possums!$AM$24</c:f>
              <c:strCache>
                <c:ptCount val="1"/>
                <c:pt idx="0">
                  <c:v>Capacity = 1</c:v>
                </c:pt>
              </c:strCache>
            </c:strRef>
          </c:tx>
          <c:marker>
            <c:symbol val="none"/>
          </c:marker>
          <c:cat>
            <c:numRef>
              <c:f>Possums!$AL$25:$AL$35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Possums!$AM$25:$AM$35</c:f>
              <c:numCache>
                <c:formatCode>General</c:formatCode>
                <c:ptCount val="11"/>
                <c:pt idx="0">
                  <c:v>0.98605263157894696</c:v>
                </c:pt>
                <c:pt idx="1">
                  <c:v>0.971374269005848</c:v>
                </c:pt>
                <c:pt idx="2">
                  <c:v>0.95618421052631597</c:v>
                </c:pt>
                <c:pt idx="3">
                  <c:v>0.929824561403509</c:v>
                </c:pt>
                <c:pt idx="4">
                  <c:v>0.89418128654970797</c:v>
                </c:pt>
                <c:pt idx="5">
                  <c:v>0.85363408521303297</c:v>
                </c:pt>
                <c:pt idx="6">
                  <c:v>0.80680921052631605</c:v>
                </c:pt>
                <c:pt idx="7">
                  <c:v>0.75360623781676395</c:v>
                </c:pt>
                <c:pt idx="8">
                  <c:v>0.70158771929824604</c:v>
                </c:pt>
                <c:pt idx="9">
                  <c:v>0.65281499202551796</c:v>
                </c:pt>
                <c:pt idx="10">
                  <c:v>0.60600146198830396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Possums!$AN$24</c:f>
              <c:strCache>
                <c:ptCount val="1"/>
                <c:pt idx="0">
                  <c:v>Capacity = 2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Possums!$AL$25:$AL$35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Possums!$AN$25:$AN$35</c:f>
              <c:numCache>
                <c:formatCode>General</c:formatCode>
                <c:ptCount val="11"/>
                <c:pt idx="0">
                  <c:v>0.99473684210526303</c:v>
                </c:pt>
                <c:pt idx="1">
                  <c:v>0.99125730994151995</c:v>
                </c:pt>
                <c:pt idx="2">
                  <c:v>0.987719298245614</c:v>
                </c:pt>
                <c:pt idx="3">
                  <c:v>0.98456140350877197</c:v>
                </c:pt>
                <c:pt idx="4">
                  <c:v>0.98334795321637403</c:v>
                </c:pt>
                <c:pt idx="5">
                  <c:v>0.97670426065162996</c:v>
                </c:pt>
                <c:pt idx="6">
                  <c:v>0.97347587719298201</c:v>
                </c:pt>
                <c:pt idx="7">
                  <c:v>0.96530214424951299</c:v>
                </c:pt>
                <c:pt idx="8">
                  <c:v>0.95756140350877195</c:v>
                </c:pt>
                <c:pt idx="9">
                  <c:v>0.94657894736842096</c:v>
                </c:pt>
                <c:pt idx="10">
                  <c:v>0.93293128654970803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Possums!$AO$24</c:f>
              <c:strCache>
                <c:ptCount val="1"/>
                <c:pt idx="0">
                  <c:v>Capacity = 3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Possums!$AL$25:$AL$35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Possums!$AO$25:$AO$35</c:f>
              <c:numCache>
                <c:formatCode>General</c:formatCode>
                <c:ptCount val="11"/>
                <c:pt idx="0">
                  <c:v>0.98596491228070204</c:v>
                </c:pt>
                <c:pt idx="1">
                  <c:v>0.98596491228070204</c:v>
                </c:pt>
                <c:pt idx="2">
                  <c:v>0.98684210526315796</c:v>
                </c:pt>
                <c:pt idx="3">
                  <c:v>0.98526315789473695</c:v>
                </c:pt>
                <c:pt idx="4">
                  <c:v>0.984795321637427</c:v>
                </c:pt>
                <c:pt idx="5">
                  <c:v>0.98320802005012498</c:v>
                </c:pt>
                <c:pt idx="6">
                  <c:v>0.98201754385965001</c:v>
                </c:pt>
                <c:pt idx="7">
                  <c:v>0.98011695906432705</c:v>
                </c:pt>
                <c:pt idx="8">
                  <c:v>0.97789473684210504</c:v>
                </c:pt>
                <c:pt idx="9">
                  <c:v>0.97511961722488005</c:v>
                </c:pt>
                <c:pt idx="10">
                  <c:v>0.97280701754386001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Possums!$AP$24</c:f>
              <c:strCache>
                <c:ptCount val="1"/>
                <c:pt idx="0">
                  <c:v>Capacity = 6</c:v>
                </c:pt>
              </c:strCache>
            </c:strRef>
          </c:tx>
          <c:spPr>
            <a:ln>
              <a:prstDash val="dashDot"/>
            </a:ln>
          </c:spPr>
          <c:marker>
            <c:symbol val="none"/>
          </c:marker>
          <c:cat>
            <c:numRef>
              <c:f>Possums!$AL$25:$AL$35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Possums!$AP$25:$AP$35</c:f>
              <c:numCache>
                <c:formatCode>General</c:formatCode>
                <c:ptCount val="11"/>
                <c:pt idx="0">
                  <c:v>0.987719298245614</c:v>
                </c:pt>
                <c:pt idx="1">
                  <c:v>0.98654970760233995</c:v>
                </c:pt>
                <c:pt idx="2">
                  <c:v>0.98684210526315796</c:v>
                </c:pt>
                <c:pt idx="3">
                  <c:v>0.98666666666666702</c:v>
                </c:pt>
                <c:pt idx="4">
                  <c:v>0.98654970760233995</c:v>
                </c:pt>
                <c:pt idx="5">
                  <c:v>0.98621553884711799</c:v>
                </c:pt>
                <c:pt idx="6">
                  <c:v>0.98640350877192995</c:v>
                </c:pt>
                <c:pt idx="7">
                  <c:v>0.98674463937621804</c:v>
                </c:pt>
                <c:pt idx="8">
                  <c:v>0.98631578947368403</c:v>
                </c:pt>
                <c:pt idx="9">
                  <c:v>0.98628389154704998</c:v>
                </c:pt>
                <c:pt idx="10">
                  <c:v>0.98596491228070204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Possums!$AQ$24</c:f>
              <c:strCache>
                <c:ptCount val="1"/>
                <c:pt idx="0">
                  <c:v>Capacity = 12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numRef>
              <c:f>Possums!$AL$25:$AL$35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Possums!$AQ$25:$AQ$35</c:f>
              <c:numCache>
                <c:formatCode>General</c:formatCode>
                <c:ptCount val="11"/>
                <c:pt idx="0">
                  <c:v>0.98596491228070204</c:v>
                </c:pt>
                <c:pt idx="1">
                  <c:v>0.98713450292397698</c:v>
                </c:pt>
                <c:pt idx="2">
                  <c:v>0.98684210526315796</c:v>
                </c:pt>
                <c:pt idx="3">
                  <c:v>0.98666666666666702</c:v>
                </c:pt>
                <c:pt idx="4">
                  <c:v>0.98654970760233995</c:v>
                </c:pt>
                <c:pt idx="5">
                  <c:v>0.98696741854636605</c:v>
                </c:pt>
                <c:pt idx="6">
                  <c:v>0.98640350877192995</c:v>
                </c:pt>
                <c:pt idx="7">
                  <c:v>0.98635477582845998</c:v>
                </c:pt>
                <c:pt idx="8">
                  <c:v>0.98631578947368403</c:v>
                </c:pt>
                <c:pt idx="9">
                  <c:v>0.98612440191387596</c:v>
                </c:pt>
                <c:pt idx="10">
                  <c:v>0.98625730994152006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000448"/>
        <c:axId val="137002368"/>
      </c:lineChart>
      <c:catAx>
        <c:axId val="13700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7002368"/>
        <c:crosses val="autoZero"/>
        <c:auto val="1"/>
        <c:lblAlgn val="ctr"/>
        <c:lblOffset val="100"/>
        <c:noMultiLvlLbl val="0"/>
      </c:catAx>
      <c:valAx>
        <c:axId val="137002368"/>
        <c:scaling>
          <c:orientation val="minMax"/>
          <c:max val="1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Proportion of animals caught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7000448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16914593576014103"/>
          <c:y val="0.47258262981107324"/>
          <c:w val="0.29306645682128357"/>
          <c:h val="0.29776607192168869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Possums!$G$20</c:f>
              <c:strCache>
                <c:ptCount val="1"/>
                <c:pt idx="0">
                  <c:v>Catch=0</c:v>
                </c:pt>
              </c:strCache>
            </c:strRef>
          </c:tx>
          <c:invertIfNegative val="0"/>
          <c:cat>
            <c:numRef>
              <c:f>Possums!$E$86:$E$96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Possums!$G$86:$G$96</c:f>
              <c:numCache>
                <c:formatCode>General</c:formatCode>
                <c:ptCount val="11"/>
                <c:pt idx="0">
                  <c:v>1613.77</c:v>
                </c:pt>
                <c:pt idx="1">
                  <c:v>1411.91</c:v>
                </c:pt>
                <c:pt idx="2">
                  <c:v>1235.55</c:v>
                </c:pt>
                <c:pt idx="3">
                  <c:v>1080.98</c:v>
                </c:pt>
                <c:pt idx="4">
                  <c:v>942.93</c:v>
                </c:pt>
                <c:pt idx="5">
                  <c:v>820.79</c:v>
                </c:pt>
                <c:pt idx="6">
                  <c:v>713.81</c:v>
                </c:pt>
                <c:pt idx="7">
                  <c:v>616.14</c:v>
                </c:pt>
                <c:pt idx="8">
                  <c:v>531.09</c:v>
                </c:pt>
                <c:pt idx="9">
                  <c:v>455.03</c:v>
                </c:pt>
                <c:pt idx="10">
                  <c:v>386.67</c:v>
                </c:pt>
              </c:numCache>
            </c:numRef>
          </c:val>
        </c:ser>
        <c:ser>
          <c:idx val="1"/>
          <c:order val="1"/>
          <c:tx>
            <c:strRef>
              <c:f>Possums!$H$20</c:f>
              <c:strCache>
                <c:ptCount val="1"/>
                <c:pt idx="0">
                  <c:v>Catch=1</c:v>
                </c:pt>
              </c:strCache>
            </c:strRef>
          </c:tx>
          <c:invertIfNegative val="0"/>
          <c:cat>
            <c:numRef>
              <c:f>Possums!$E$86:$E$96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Possums!$H$86:$H$96</c:f>
              <c:numCache>
                <c:formatCode>General</c:formatCode>
                <c:ptCount val="11"/>
                <c:pt idx="0">
                  <c:v>427.95</c:v>
                </c:pt>
                <c:pt idx="1">
                  <c:v>563.46</c:v>
                </c:pt>
                <c:pt idx="2">
                  <c:v>655.03</c:v>
                </c:pt>
                <c:pt idx="3">
                  <c:v>714.13</c:v>
                </c:pt>
                <c:pt idx="4">
                  <c:v>750.86</c:v>
                </c:pt>
                <c:pt idx="5">
                  <c:v>765.95</c:v>
                </c:pt>
                <c:pt idx="6">
                  <c:v>760.56</c:v>
                </c:pt>
                <c:pt idx="7">
                  <c:v>748.04</c:v>
                </c:pt>
                <c:pt idx="8">
                  <c:v>721.2</c:v>
                </c:pt>
                <c:pt idx="9">
                  <c:v>686.75</c:v>
                </c:pt>
                <c:pt idx="10">
                  <c:v>644.85</c:v>
                </c:pt>
              </c:numCache>
            </c:numRef>
          </c:val>
        </c:ser>
        <c:ser>
          <c:idx val="2"/>
          <c:order val="2"/>
          <c:tx>
            <c:strRef>
              <c:f>Possums!$I$20</c:f>
              <c:strCache>
                <c:ptCount val="1"/>
                <c:pt idx="0">
                  <c:v>Catch=2</c:v>
                </c:pt>
              </c:strCache>
            </c:strRef>
          </c:tx>
          <c:invertIfNegative val="0"/>
          <c:cat>
            <c:numRef>
              <c:f>Possums!$E$86:$E$96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Possums!$I$86:$I$96</c:f>
              <c:numCache>
                <c:formatCode>General</c:formatCode>
                <c:ptCount val="11"/>
                <c:pt idx="0">
                  <c:v>58.66</c:v>
                </c:pt>
                <c:pt idx="1">
                  <c:v>112.57</c:v>
                </c:pt>
                <c:pt idx="2">
                  <c:v>176.87</c:v>
                </c:pt>
                <c:pt idx="3">
                  <c:v>242.59</c:v>
                </c:pt>
                <c:pt idx="4">
                  <c:v>303.95999999999998</c:v>
                </c:pt>
                <c:pt idx="5">
                  <c:v>361.65</c:v>
                </c:pt>
                <c:pt idx="6">
                  <c:v>416.6</c:v>
                </c:pt>
                <c:pt idx="7">
                  <c:v>459.62</c:v>
                </c:pt>
                <c:pt idx="8">
                  <c:v>495.24</c:v>
                </c:pt>
                <c:pt idx="9">
                  <c:v>522.53</c:v>
                </c:pt>
                <c:pt idx="10">
                  <c:v>542.35</c:v>
                </c:pt>
              </c:numCache>
            </c:numRef>
          </c:val>
        </c:ser>
        <c:ser>
          <c:idx val="3"/>
          <c:order val="3"/>
          <c:tx>
            <c:strRef>
              <c:f>Possums!$J$20</c:f>
              <c:strCache>
                <c:ptCount val="1"/>
                <c:pt idx="0">
                  <c:v>Catch=3</c:v>
                </c:pt>
              </c:strCache>
            </c:strRef>
          </c:tx>
          <c:invertIfNegative val="0"/>
          <c:cat>
            <c:numRef>
              <c:f>Possums!$E$86:$E$96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Possums!$J$86:$J$96</c:f>
              <c:numCache>
                <c:formatCode>General</c:formatCode>
                <c:ptCount val="11"/>
                <c:pt idx="0">
                  <c:v>5.62</c:v>
                </c:pt>
                <c:pt idx="1">
                  <c:v>18.059999999999999</c:v>
                </c:pt>
                <c:pt idx="2">
                  <c:v>38.549999999999997</c:v>
                </c:pt>
                <c:pt idx="3">
                  <c:v>68.3</c:v>
                </c:pt>
                <c:pt idx="4">
                  <c:v>108.25</c:v>
                </c:pt>
                <c:pt idx="5">
                  <c:v>157.61000000000001</c:v>
                </c:pt>
                <c:pt idx="6">
                  <c:v>215.03</c:v>
                </c:pt>
                <c:pt idx="7">
                  <c:v>282.2</c:v>
                </c:pt>
                <c:pt idx="8">
                  <c:v>358.47</c:v>
                </c:pt>
                <c:pt idx="9">
                  <c:v>441.69</c:v>
                </c:pt>
                <c:pt idx="10">
                  <c:v>532.13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0955904"/>
        <c:axId val="155136000"/>
      </c:barChart>
      <c:catAx>
        <c:axId val="15095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5136000"/>
        <c:crosses val="autoZero"/>
        <c:auto val="1"/>
        <c:lblAlgn val="ctr"/>
        <c:lblOffset val="100"/>
        <c:noMultiLvlLbl val="0"/>
      </c:catAx>
      <c:valAx>
        <c:axId val="155136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traps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0955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Possums!$G$20</c:f>
              <c:strCache>
                <c:ptCount val="1"/>
                <c:pt idx="0">
                  <c:v>Catch=0</c:v>
                </c:pt>
              </c:strCache>
            </c:strRef>
          </c:tx>
          <c:invertIfNegative val="0"/>
          <c:cat>
            <c:numRef>
              <c:f>Possums!$E$53:$E$63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Possums!$G$53:$G$63</c:f>
              <c:numCache>
                <c:formatCode>General</c:formatCode>
                <c:ptCount val="11"/>
                <c:pt idx="0">
                  <c:v>1608.8</c:v>
                </c:pt>
                <c:pt idx="1">
                  <c:v>1401.31</c:v>
                </c:pt>
                <c:pt idx="2">
                  <c:v>1213.1600000000001</c:v>
                </c:pt>
                <c:pt idx="3">
                  <c:v>1047.29</c:v>
                </c:pt>
                <c:pt idx="4">
                  <c:v>894.22</c:v>
                </c:pt>
                <c:pt idx="5">
                  <c:v>755.96</c:v>
                </c:pt>
                <c:pt idx="6">
                  <c:v>630.64</c:v>
                </c:pt>
                <c:pt idx="7">
                  <c:v>518.83000000000004</c:v>
                </c:pt>
                <c:pt idx="8">
                  <c:v>422.08</c:v>
                </c:pt>
                <c:pt idx="9">
                  <c:v>335.08</c:v>
                </c:pt>
                <c:pt idx="10">
                  <c:v>260.01</c:v>
                </c:pt>
              </c:numCache>
            </c:numRef>
          </c:val>
        </c:ser>
        <c:ser>
          <c:idx val="1"/>
          <c:order val="1"/>
          <c:tx>
            <c:strRef>
              <c:f>Possums!$H$20</c:f>
              <c:strCache>
                <c:ptCount val="1"/>
                <c:pt idx="0">
                  <c:v>Catch=1</c:v>
                </c:pt>
              </c:strCache>
            </c:strRef>
          </c:tx>
          <c:invertIfNegative val="0"/>
          <c:cat>
            <c:numRef>
              <c:f>Possums!$E$53:$E$63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Possums!$H$53:$H$63</c:f>
              <c:numCache>
                <c:formatCode>General</c:formatCode>
                <c:ptCount val="11"/>
                <c:pt idx="0">
                  <c:v>432.51</c:v>
                </c:pt>
                <c:pt idx="1">
                  <c:v>568.70000000000005</c:v>
                </c:pt>
                <c:pt idx="2">
                  <c:v>666.36</c:v>
                </c:pt>
                <c:pt idx="3">
                  <c:v>722.51</c:v>
                </c:pt>
                <c:pt idx="4">
                  <c:v>755.34</c:v>
                </c:pt>
                <c:pt idx="5">
                  <c:v>763.17</c:v>
                </c:pt>
                <c:pt idx="6">
                  <c:v>749.14</c:v>
                </c:pt>
                <c:pt idx="7">
                  <c:v>715.48</c:v>
                </c:pt>
                <c:pt idx="8">
                  <c:v>661.81</c:v>
                </c:pt>
                <c:pt idx="9">
                  <c:v>602.87</c:v>
                </c:pt>
                <c:pt idx="10">
                  <c:v>532.07000000000005</c:v>
                </c:pt>
              </c:numCache>
            </c:numRef>
          </c:val>
        </c:ser>
        <c:ser>
          <c:idx val="2"/>
          <c:order val="2"/>
          <c:tx>
            <c:strRef>
              <c:f>Possums!$I$20</c:f>
              <c:strCache>
                <c:ptCount val="1"/>
                <c:pt idx="0">
                  <c:v>Catch=2</c:v>
                </c:pt>
              </c:strCache>
            </c:strRef>
          </c:tx>
          <c:invertIfNegative val="0"/>
          <c:cat>
            <c:numRef>
              <c:f>Possums!$E$53:$E$63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Possums!$I$53:$I$63</c:f>
              <c:numCache>
                <c:formatCode>General</c:formatCode>
                <c:ptCount val="11"/>
                <c:pt idx="0">
                  <c:v>64.69</c:v>
                </c:pt>
                <c:pt idx="1">
                  <c:v>135.99</c:v>
                </c:pt>
                <c:pt idx="2">
                  <c:v>226.48</c:v>
                </c:pt>
                <c:pt idx="3">
                  <c:v>336.2</c:v>
                </c:pt>
                <c:pt idx="4">
                  <c:v>456.44</c:v>
                </c:pt>
                <c:pt idx="5">
                  <c:v>586.87</c:v>
                </c:pt>
                <c:pt idx="6">
                  <c:v>726.22</c:v>
                </c:pt>
                <c:pt idx="7">
                  <c:v>871.69</c:v>
                </c:pt>
                <c:pt idx="8">
                  <c:v>1022.11</c:v>
                </c:pt>
                <c:pt idx="9">
                  <c:v>1168.05</c:v>
                </c:pt>
                <c:pt idx="10">
                  <c:v>1313.92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771840"/>
        <c:axId val="156773760"/>
      </c:barChart>
      <c:catAx>
        <c:axId val="156771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6773760"/>
        <c:crosses val="autoZero"/>
        <c:auto val="1"/>
        <c:lblAlgn val="ctr"/>
        <c:lblOffset val="100"/>
        <c:noMultiLvlLbl val="0"/>
      </c:catAx>
      <c:valAx>
        <c:axId val="156773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traps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6771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tockChart>
        <c:ser>
          <c:idx val="0"/>
          <c:order val="0"/>
          <c:tx>
            <c:strRef>
              <c:f>Possums!$L$35</c:f>
              <c:strCache>
                <c:ptCount val="1"/>
                <c:pt idx="0">
                  <c:v>LL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Possums!$K$68:$K$78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Possums!$L$68:$L$78</c:f>
              <c:numCache>
                <c:formatCode>General</c:formatCode>
                <c:ptCount val="11"/>
                <c:pt idx="0">
                  <c:v>0.97894736842105301</c:v>
                </c:pt>
                <c:pt idx="1">
                  <c:v>0.97248538011695995</c:v>
                </c:pt>
                <c:pt idx="2">
                  <c:v>0.97497807017543903</c:v>
                </c:pt>
                <c:pt idx="3">
                  <c:v>0.97189473684210503</c:v>
                </c:pt>
                <c:pt idx="4">
                  <c:v>0.96752923976608196</c:v>
                </c:pt>
                <c:pt idx="5">
                  <c:v>0.96314536340852097</c:v>
                </c:pt>
                <c:pt idx="6">
                  <c:v>0.95741228070175399</c:v>
                </c:pt>
                <c:pt idx="7">
                  <c:v>0.95184210526315804</c:v>
                </c:pt>
                <c:pt idx="8">
                  <c:v>0.94086842105263202</c:v>
                </c:pt>
                <c:pt idx="9">
                  <c:v>0.93029505582137195</c:v>
                </c:pt>
                <c:pt idx="10">
                  <c:v>0.915760233918129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Possums!$M$35</c:f>
              <c:strCache>
                <c:ptCount val="1"/>
                <c:pt idx="0">
                  <c:v>UL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Possums!$K$68:$K$78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Possums!$M$68:$M$78</c:f>
              <c:numCache>
                <c:formatCode>General</c:formatCode>
                <c:ptCount val="11"/>
                <c:pt idx="0">
                  <c:v>0.98596491228070204</c:v>
                </c:pt>
                <c:pt idx="1">
                  <c:v>0.98362573099415196</c:v>
                </c:pt>
                <c:pt idx="2">
                  <c:v>0.98245614035087703</c:v>
                </c:pt>
                <c:pt idx="3">
                  <c:v>0.97894736842105301</c:v>
                </c:pt>
                <c:pt idx="4">
                  <c:v>0.97602339181286502</c:v>
                </c:pt>
                <c:pt idx="5">
                  <c:v>0.97142857142857097</c:v>
                </c:pt>
                <c:pt idx="6">
                  <c:v>0.96535087719298196</c:v>
                </c:pt>
                <c:pt idx="7">
                  <c:v>0.95867446393762201</c:v>
                </c:pt>
                <c:pt idx="8">
                  <c:v>0.94912280701754403</c:v>
                </c:pt>
                <c:pt idx="9">
                  <c:v>0.93748006379585302</c:v>
                </c:pt>
                <c:pt idx="10">
                  <c:v>0.92426900584795302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Possums!$N$35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Possums!$K$68:$K$78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Possums!$N$68:$N$78</c:f>
              <c:numCache>
                <c:formatCode>General</c:formatCode>
                <c:ptCount val="11"/>
                <c:pt idx="0">
                  <c:v>0.99473684210526303</c:v>
                </c:pt>
                <c:pt idx="1">
                  <c:v>0.99125730994151995</c:v>
                </c:pt>
                <c:pt idx="2">
                  <c:v>0.987719298245614</c:v>
                </c:pt>
                <c:pt idx="3">
                  <c:v>0.98456140350877197</c:v>
                </c:pt>
                <c:pt idx="4">
                  <c:v>0.98334795321637403</c:v>
                </c:pt>
                <c:pt idx="5">
                  <c:v>0.97670426065162996</c:v>
                </c:pt>
                <c:pt idx="6">
                  <c:v>0.97347587719298201</c:v>
                </c:pt>
                <c:pt idx="7">
                  <c:v>0.96530214424951299</c:v>
                </c:pt>
                <c:pt idx="8">
                  <c:v>0.95756140350877195</c:v>
                </c:pt>
                <c:pt idx="9">
                  <c:v>0.94657894736842096</c:v>
                </c:pt>
                <c:pt idx="10">
                  <c:v>0.93293128654970803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156825472"/>
        <c:axId val="49741824"/>
      </c:stockChart>
      <c:catAx>
        <c:axId val="156825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741824"/>
        <c:crosses val="autoZero"/>
        <c:auto val="1"/>
        <c:lblAlgn val="ctr"/>
        <c:lblOffset val="100"/>
        <c:noMultiLvlLbl val="0"/>
      </c:catAx>
      <c:valAx>
        <c:axId val="49741824"/>
        <c:scaling>
          <c:orientation val="minMax"/>
          <c:max val="1"/>
          <c:min val="0.5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Propotion of animals caught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6825472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tockChart>
        <c:ser>
          <c:idx val="0"/>
          <c:order val="0"/>
          <c:tx>
            <c:strRef>
              <c:f>Possums!$L$35</c:f>
              <c:strCache>
                <c:ptCount val="1"/>
                <c:pt idx="0">
                  <c:v>LL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Possums!$K$101:$K$111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Possums!$L$101:$L$111</c:f>
              <c:numCache>
                <c:formatCode>General</c:formatCode>
                <c:ptCount val="11"/>
                <c:pt idx="0">
                  <c:v>0.97719298245613995</c:v>
                </c:pt>
                <c:pt idx="1">
                  <c:v>0.97833333333333306</c:v>
                </c:pt>
                <c:pt idx="2">
                  <c:v>0.98070175438596496</c:v>
                </c:pt>
                <c:pt idx="3">
                  <c:v>0.97857894736842099</c:v>
                </c:pt>
                <c:pt idx="4">
                  <c:v>0.97864035087719303</c:v>
                </c:pt>
                <c:pt idx="5">
                  <c:v>0.97768170426065204</c:v>
                </c:pt>
                <c:pt idx="6">
                  <c:v>0.97719298245613995</c:v>
                </c:pt>
                <c:pt idx="7">
                  <c:v>0.97484405458089696</c:v>
                </c:pt>
                <c:pt idx="8">
                  <c:v>0.97228070175438597</c:v>
                </c:pt>
                <c:pt idx="9">
                  <c:v>0.97016746411483301</c:v>
                </c:pt>
                <c:pt idx="10">
                  <c:v>0.96635964912280703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Possums!$M$35</c:f>
              <c:strCache>
                <c:ptCount val="1"/>
                <c:pt idx="0">
                  <c:v>UL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Possums!$K$101:$K$111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Possums!$M$101:$M$111</c:f>
              <c:numCache>
                <c:formatCode>General</c:formatCode>
                <c:ptCount val="11"/>
                <c:pt idx="0">
                  <c:v>0.99298245614034997</c:v>
                </c:pt>
                <c:pt idx="1">
                  <c:v>0.99298245614034997</c:v>
                </c:pt>
                <c:pt idx="2">
                  <c:v>0.99168859649122798</c:v>
                </c:pt>
                <c:pt idx="3">
                  <c:v>0.99017543859649104</c:v>
                </c:pt>
                <c:pt idx="4">
                  <c:v>0.98947368421052595</c:v>
                </c:pt>
                <c:pt idx="5">
                  <c:v>0.98796992481203005</c:v>
                </c:pt>
                <c:pt idx="6">
                  <c:v>0.98663377192982404</c:v>
                </c:pt>
                <c:pt idx="7">
                  <c:v>0.98577972709551698</c:v>
                </c:pt>
                <c:pt idx="8">
                  <c:v>0.98280701754386002</c:v>
                </c:pt>
                <c:pt idx="9">
                  <c:v>0.98055821371610796</c:v>
                </c:pt>
                <c:pt idx="10">
                  <c:v>0.97705409356725104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Possums!$N$35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Possums!$K$101:$K$111</c:f>
              <c:numCache>
                <c:formatCode>General</c:formatCode>
                <c:ptCount val="11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2.25</c:v>
                </c:pt>
                <c:pt idx="8">
                  <c:v>2.5</c:v>
                </c:pt>
                <c:pt idx="9">
                  <c:v>2.75</c:v>
                </c:pt>
                <c:pt idx="10">
                  <c:v>3</c:v>
                </c:pt>
              </c:numCache>
            </c:numRef>
          </c:cat>
          <c:val>
            <c:numRef>
              <c:f>Possums!$N$101:$N$111</c:f>
              <c:numCache>
                <c:formatCode>General</c:formatCode>
                <c:ptCount val="11"/>
                <c:pt idx="0">
                  <c:v>0.98596491228070204</c:v>
                </c:pt>
                <c:pt idx="1">
                  <c:v>0.98596491228070204</c:v>
                </c:pt>
                <c:pt idx="2">
                  <c:v>0.98684210526315796</c:v>
                </c:pt>
                <c:pt idx="3">
                  <c:v>0.98526315789473695</c:v>
                </c:pt>
                <c:pt idx="4">
                  <c:v>0.984795321637427</c:v>
                </c:pt>
                <c:pt idx="5">
                  <c:v>0.98320802005012498</c:v>
                </c:pt>
                <c:pt idx="6">
                  <c:v>0.98201754385965001</c:v>
                </c:pt>
                <c:pt idx="7">
                  <c:v>0.98011695906432705</c:v>
                </c:pt>
                <c:pt idx="8">
                  <c:v>0.97789473684210504</c:v>
                </c:pt>
                <c:pt idx="9">
                  <c:v>0.97511961722488005</c:v>
                </c:pt>
                <c:pt idx="10">
                  <c:v>0.97280701754386001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49792512"/>
        <c:axId val="49794432"/>
      </c:stockChart>
      <c:catAx>
        <c:axId val="49792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794432"/>
        <c:crosses val="autoZero"/>
        <c:auto val="1"/>
        <c:lblAlgn val="ctr"/>
        <c:lblOffset val="100"/>
        <c:noMultiLvlLbl val="0"/>
      </c:catAx>
      <c:valAx>
        <c:axId val="49794432"/>
        <c:scaling>
          <c:orientation val="minMax"/>
          <c:max val="1"/>
          <c:min val="0.5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Propotion of animals caught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792512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2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13" Type="http://schemas.openxmlformats.org/officeDocument/2006/relationships/chart" Target="../charts/chart25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12" Type="http://schemas.openxmlformats.org/officeDocument/2006/relationships/chart" Target="../charts/chart24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11" Type="http://schemas.openxmlformats.org/officeDocument/2006/relationships/chart" Target="../charts/chart23.xml"/><Relationship Id="rId5" Type="http://schemas.openxmlformats.org/officeDocument/2006/relationships/chart" Target="../charts/chart18.xml"/><Relationship Id="rId10" Type="http://schemas.openxmlformats.org/officeDocument/2006/relationships/chart" Target="../charts/chart22.xml"/><Relationship Id="rId4" Type="http://schemas.openxmlformats.org/officeDocument/2006/relationships/chart" Target="../charts/chart17.xml"/><Relationship Id="rId9" Type="http://schemas.openxmlformats.org/officeDocument/2006/relationships/chart" Target="../charts/chart21.xml"/><Relationship Id="rId14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12" Type="http://schemas.openxmlformats.org/officeDocument/2006/relationships/image" Target="../media/image3.png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11" Type="http://schemas.openxmlformats.org/officeDocument/2006/relationships/chart" Target="../charts/chart37.xml"/><Relationship Id="rId5" Type="http://schemas.openxmlformats.org/officeDocument/2006/relationships/chart" Target="../charts/chart31.xml"/><Relationship Id="rId10" Type="http://schemas.openxmlformats.org/officeDocument/2006/relationships/chart" Target="../charts/chart36.xml"/><Relationship Id="rId4" Type="http://schemas.openxmlformats.org/officeDocument/2006/relationships/chart" Target="../charts/chart30.xml"/><Relationship Id="rId9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192848</xdr:colOff>
      <xdr:row>30</xdr:row>
      <xdr:rowOff>27700</xdr:rowOff>
    </xdr:from>
    <xdr:to>
      <xdr:col>29</xdr:col>
      <xdr:colOff>6984</xdr:colOff>
      <xdr:row>48</xdr:row>
      <xdr:rowOff>43949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296954</xdr:colOff>
      <xdr:row>30</xdr:row>
      <xdr:rowOff>1402</xdr:rowOff>
    </xdr:from>
    <xdr:to>
      <xdr:col>26</xdr:col>
      <xdr:colOff>665348</xdr:colOff>
      <xdr:row>47</xdr:row>
      <xdr:rowOff>79843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458642</xdr:colOff>
      <xdr:row>121</xdr:row>
      <xdr:rowOff>63834</xdr:rowOff>
    </xdr:from>
    <xdr:to>
      <xdr:col>29</xdr:col>
      <xdr:colOff>199706</xdr:colOff>
      <xdr:row>138</xdr:row>
      <xdr:rowOff>138873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401684</xdr:colOff>
      <xdr:row>136</xdr:row>
      <xdr:rowOff>135125</xdr:rowOff>
    </xdr:from>
    <xdr:to>
      <xdr:col>35</xdr:col>
      <xdr:colOff>193918</xdr:colOff>
      <xdr:row>154</xdr:row>
      <xdr:rowOff>151374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141473</xdr:colOff>
      <xdr:row>0</xdr:row>
      <xdr:rowOff>326932</xdr:rowOff>
    </xdr:from>
    <xdr:to>
      <xdr:col>35</xdr:col>
      <xdr:colOff>544885</xdr:colOff>
      <xdr:row>18</xdr:row>
      <xdr:rowOff>74240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220460</xdr:colOff>
      <xdr:row>82</xdr:row>
      <xdr:rowOff>15516</xdr:rowOff>
    </xdr:from>
    <xdr:to>
      <xdr:col>33</xdr:col>
      <xdr:colOff>572406</xdr:colOff>
      <xdr:row>99</xdr:row>
      <xdr:rowOff>100360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314325</xdr:colOff>
      <xdr:row>50</xdr:row>
      <xdr:rowOff>114300</xdr:rowOff>
    </xdr:from>
    <xdr:to>
      <xdr:col>30</xdr:col>
      <xdr:colOff>68636</xdr:colOff>
      <xdr:row>68</xdr:row>
      <xdr:rowOff>30816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432954</xdr:colOff>
      <xdr:row>63</xdr:row>
      <xdr:rowOff>4330</xdr:rowOff>
    </xdr:from>
    <xdr:to>
      <xdr:col>28</xdr:col>
      <xdr:colOff>248491</xdr:colOff>
      <xdr:row>81</xdr:row>
      <xdr:rowOff>20580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14</xdr:col>
      <xdr:colOff>472502</xdr:colOff>
      <xdr:row>0</xdr:row>
      <xdr:rowOff>1</xdr:rowOff>
    </xdr:from>
    <xdr:to>
      <xdr:col>19</xdr:col>
      <xdr:colOff>114299</xdr:colOff>
      <xdr:row>14</xdr:row>
      <xdr:rowOff>72119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130727" y="1"/>
          <a:ext cx="2518347" cy="2514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18</xdr:col>
      <xdr:colOff>513360</xdr:colOff>
      <xdr:row>99</xdr:row>
      <xdr:rowOff>48244</xdr:rowOff>
    </xdr:from>
    <xdr:to>
      <xdr:col>26</xdr:col>
      <xdr:colOff>328896</xdr:colOff>
      <xdr:row>117</xdr:row>
      <xdr:rowOff>64495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278111</xdr:colOff>
      <xdr:row>175</xdr:row>
      <xdr:rowOff>138546</xdr:rowOff>
    </xdr:from>
    <xdr:to>
      <xdr:col>17</xdr:col>
      <xdr:colOff>467718</xdr:colOff>
      <xdr:row>193</xdr:row>
      <xdr:rowOff>61124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0</xdr:colOff>
      <xdr:row>174</xdr:row>
      <xdr:rowOff>0</xdr:rowOff>
    </xdr:from>
    <xdr:to>
      <xdr:col>30</xdr:col>
      <xdr:colOff>421674</xdr:colOff>
      <xdr:row>192</xdr:row>
      <xdr:rowOff>16251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18</xdr:col>
      <xdr:colOff>6569</xdr:colOff>
      <xdr:row>176</xdr:row>
      <xdr:rowOff>32845</xdr:rowOff>
    </xdr:from>
    <xdr:to>
      <xdr:col>25</xdr:col>
      <xdr:colOff>348576</xdr:colOff>
      <xdr:row>193</xdr:row>
      <xdr:rowOff>117348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27</xdr:col>
      <xdr:colOff>387928</xdr:colOff>
      <xdr:row>21</xdr:row>
      <xdr:rowOff>0</xdr:rowOff>
    </xdr:from>
    <xdr:to>
      <xdr:col>35</xdr:col>
      <xdr:colOff>175751</xdr:colOff>
      <xdr:row>38</xdr:row>
      <xdr:rowOff>84503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378390</xdr:colOff>
      <xdr:row>35</xdr:row>
      <xdr:rowOff>151163</xdr:rowOff>
    </xdr:from>
    <xdr:to>
      <xdr:col>31</xdr:col>
      <xdr:colOff>195247</xdr:colOff>
      <xdr:row>54</xdr:row>
      <xdr:rowOff>4127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561559</xdr:colOff>
      <xdr:row>30</xdr:row>
      <xdr:rowOff>34092</xdr:rowOff>
    </xdr:from>
    <xdr:to>
      <xdr:col>11</xdr:col>
      <xdr:colOff>58134</xdr:colOff>
      <xdr:row>47</xdr:row>
      <xdr:rowOff>112194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292881</xdr:colOff>
      <xdr:row>116</xdr:row>
      <xdr:rowOff>146466</xdr:rowOff>
    </xdr:from>
    <xdr:to>
      <xdr:col>20</xdr:col>
      <xdr:colOff>310046</xdr:colOff>
      <xdr:row>134</xdr:row>
      <xdr:rowOff>58219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503120</xdr:colOff>
      <xdr:row>129</xdr:row>
      <xdr:rowOff>8951</xdr:rowOff>
    </xdr:from>
    <xdr:to>
      <xdr:col>29</xdr:col>
      <xdr:colOff>295354</xdr:colOff>
      <xdr:row>147</xdr:row>
      <xdr:rowOff>25200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39</xdr:col>
      <xdr:colOff>88245</xdr:colOff>
      <xdr:row>17</xdr:row>
      <xdr:rowOff>135871</xdr:rowOff>
    </xdr:from>
    <xdr:to>
      <xdr:col>46</xdr:col>
      <xdr:colOff>345980</xdr:colOff>
      <xdr:row>35</xdr:row>
      <xdr:rowOff>57430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88755</xdr:colOff>
      <xdr:row>80</xdr:row>
      <xdr:rowOff>145040</xdr:rowOff>
    </xdr:from>
    <xdr:to>
      <xdr:col>21</xdr:col>
      <xdr:colOff>50170</xdr:colOff>
      <xdr:row>98</xdr:row>
      <xdr:rowOff>67618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114299</xdr:colOff>
      <xdr:row>72</xdr:row>
      <xdr:rowOff>22971</xdr:rowOff>
    </xdr:from>
    <xdr:to>
      <xdr:col>22</xdr:col>
      <xdr:colOff>37820</xdr:colOff>
      <xdr:row>89</xdr:row>
      <xdr:rowOff>96370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22</xdr:col>
      <xdr:colOff>76200</xdr:colOff>
      <xdr:row>0</xdr:row>
      <xdr:rowOff>0</xdr:rowOff>
    </xdr:from>
    <xdr:to>
      <xdr:col>27</xdr:col>
      <xdr:colOff>247650</xdr:colOff>
      <xdr:row>18</xdr:row>
      <xdr:rowOff>128559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3439775" y="0"/>
          <a:ext cx="3219450" cy="321465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23</xdr:col>
      <xdr:colOff>186425</xdr:colOff>
      <xdr:row>61</xdr:row>
      <xdr:rowOff>13244</xdr:rowOff>
    </xdr:from>
    <xdr:to>
      <xdr:col>31</xdr:col>
      <xdr:colOff>561</xdr:colOff>
      <xdr:row>79</xdr:row>
      <xdr:rowOff>29494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159328</xdr:colOff>
      <xdr:row>172</xdr:row>
      <xdr:rowOff>67540</xdr:rowOff>
    </xdr:from>
    <xdr:to>
      <xdr:col>29</xdr:col>
      <xdr:colOff>583064</xdr:colOff>
      <xdr:row>190</xdr:row>
      <xdr:rowOff>83790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106507</xdr:colOff>
      <xdr:row>180</xdr:row>
      <xdr:rowOff>66675</xdr:rowOff>
    </xdr:from>
    <xdr:to>
      <xdr:col>22</xdr:col>
      <xdr:colOff>15968</xdr:colOff>
      <xdr:row>197</xdr:row>
      <xdr:rowOff>145116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450273</xdr:colOff>
      <xdr:row>93</xdr:row>
      <xdr:rowOff>103910</xdr:rowOff>
    </xdr:from>
    <xdr:to>
      <xdr:col>29</xdr:col>
      <xdr:colOff>264409</xdr:colOff>
      <xdr:row>111</xdr:row>
      <xdr:rowOff>120159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22</xdr:col>
      <xdr:colOff>324972</xdr:colOff>
      <xdr:row>180</xdr:row>
      <xdr:rowOff>22412</xdr:rowOff>
    </xdr:from>
    <xdr:to>
      <xdr:col>30</xdr:col>
      <xdr:colOff>66343</xdr:colOff>
      <xdr:row>197</xdr:row>
      <xdr:rowOff>100853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23</xdr:col>
      <xdr:colOff>197304</xdr:colOff>
      <xdr:row>18</xdr:row>
      <xdr:rowOff>9524</xdr:rowOff>
    </xdr:from>
    <xdr:to>
      <xdr:col>30</xdr:col>
      <xdr:colOff>570179</xdr:colOff>
      <xdr:row>35</xdr:row>
      <xdr:rowOff>94027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64988</xdr:colOff>
      <xdr:row>42</xdr:row>
      <xdr:rowOff>27337</xdr:rowOff>
    </xdr:from>
    <xdr:to>
      <xdr:col>36</xdr:col>
      <xdr:colOff>492036</xdr:colOff>
      <xdr:row>60</xdr:row>
      <xdr:rowOff>43584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125809</xdr:colOff>
      <xdr:row>53</xdr:row>
      <xdr:rowOff>70673</xdr:rowOff>
    </xdr:from>
    <xdr:to>
      <xdr:col>16</xdr:col>
      <xdr:colOff>202850</xdr:colOff>
      <xdr:row>70</xdr:row>
      <xdr:rowOff>150133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292881</xdr:colOff>
      <xdr:row>121</xdr:row>
      <xdr:rowOff>108366</xdr:rowOff>
    </xdr:from>
    <xdr:to>
      <xdr:col>21</xdr:col>
      <xdr:colOff>252896</xdr:colOff>
      <xdr:row>139</xdr:row>
      <xdr:rowOff>20119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503120</xdr:colOff>
      <xdr:row>129</xdr:row>
      <xdr:rowOff>8951</xdr:rowOff>
    </xdr:from>
    <xdr:to>
      <xdr:col>29</xdr:col>
      <xdr:colOff>295354</xdr:colOff>
      <xdr:row>147</xdr:row>
      <xdr:rowOff>25200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407104</xdr:colOff>
      <xdr:row>19</xdr:row>
      <xdr:rowOff>67618</xdr:rowOff>
    </xdr:from>
    <xdr:to>
      <xdr:col>39</xdr:col>
      <xdr:colOff>58702</xdr:colOff>
      <xdr:row>36</xdr:row>
      <xdr:rowOff>145040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286563</xdr:colOff>
      <xdr:row>80</xdr:row>
      <xdr:rowOff>21775</xdr:rowOff>
    </xdr:from>
    <xdr:to>
      <xdr:col>39</xdr:col>
      <xdr:colOff>23859</xdr:colOff>
      <xdr:row>97</xdr:row>
      <xdr:rowOff>101236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526676</xdr:colOff>
      <xdr:row>70</xdr:row>
      <xdr:rowOff>67235</xdr:rowOff>
    </xdr:from>
    <xdr:to>
      <xdr:col>20</xdr:col>
      <xdr:colOff>21011</xdr:colOff>
      <xdr:row>87</xdr:row>
      <xdr:rowOff>145676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452443</xdr:colOff>
      <xdr:row>62</xdr:row>
      <xdr:rowOff>20551</xdr:rowOff>
    </xdr:from>
    <xdr:to>
      <xdr:col>37</xdr:col>
      <xdr:colOff>266578</xdr:colOff>
      <xdr:row>80</xdr:row>
      <xdr:rowOff>36801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159328</xdr:colOff>
      <xdr:row>172</xdr:row>
      <xdr:rowOff>67540</xdr:rowOff>
    </xdr:from>
    <xdr:to>
      <xdr:col>29</xdr:col>
      <xdr:colOff>583064</xdr:colOff>
      <xdr:row>190</xdr:row>
      <xdr:rowOff>83790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408506</xdr:colOff>
      <xdr:row>171</xdr:row>
      <xdr:rowOff>100854</xdr:rowOff>
    </xdr:from>
    <xdr:to>
      <xdr:col>21</xdr:col>
      <xdr:colOff>373995</xdr:colOff>
      <xdr:row>189</xdr:row>
      <xdr:rowOff>22412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450273</xdr:colOff>
      <xdr:row>93</xdr:row>
      <xdr:rowOff>103910</xdr:rowOff>
    </xdr:from>
    <xdr:to>
      <xdr:col>29</xdr:col>
      <xdr:colOff>264409</xdr:colOff>
      <xdr:row>111</xdr:row>
      <xdr:rowOff>120159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40</xdr:col>
      <xdr:colOff>20576</xdr:colOff>
      <xdr:row>33</xdr:row>
      <xdr:rowOff>126321</xdr:rowOff>
    </xdr:from>
    <xdr:to>
      <xdr:col>45</xdr:col>
      <xdr:colOff>335919</xdr:colOff>
      <xdr:row>54</xdr:row>
      <xdr:rowOff>97073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4300667" y="5443003"/>
          <a:ext cx="3346025" cy="32438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Stats/amg.xla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PopTools/PopTools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amg"/>
    </sheetNames>
    <definedNames>
      <definedName name="cat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Functions"/>
      <sheetName val="Reg"/>
      <sheetName val="RegArray"/>
      <sheetName val="Temp"/>
      <sheetName val="Timeline"/>
      <sheetName val="PopTools"/>
    </sheetNames>
    <definedNames>
      <definedName name="cat"/>
    </defined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5"/>
  <sheetViews>
    <sheetView zoomScale="40" zoomScaleNormal="40" workbookViewId="0"/>
  </sheetViews>
  <sheetFormatPr defaultRowHeight="12.75" x14ac:dyDescent="0.2"/>
  <cols>
    <col min="6" max="6" width="11.85546875" customWidth="1"/>
    <col min="7" max="9" width="10.28515625" bestFit="1" customWidth="1"/>
    <col min="10" max="17" width="8.28515625" customWidth="1"/>
    <col min="20" max="24" width="9.28515625" bestFit="1" customWidth="1"/>
    <col min="25" max="31" width="12.42578125" bestFit="1" customWidth="1"/>
    <col min="32" max="32" width="9.28515625" bestFit="1" customWidth="1"/>
  </cols>
  <sheetData>
    <row r="1" spans="1:25" ht="26.25" x14ac:dyDescent="0.4">
      <c r="A1" s="5" t="s">
        <v>46</v>
      </c>
    </row>
    <row r="2" spans="1:25" x14ac:dyDescent="0.2">
      <c r="R2">
        <v>0</v>
      </c>
      <c r="V2">
        <v>1</v>
      </c>
      <c r="W2">
        <v>0.97894736842105301</v>
      </c>
      <c r="X2">
        <v>0.98596491228070204</v>
      </c>
      <c r="Y2">
        <v>0.99473684210526303</v>
      </c>
    </row>
    <row r="3" spans="1:25" x14ac:dyDescent="0.2">
      <c r="R3">
        <v>0</v>
      </c>
      <c r="V3">
        <v>2</v>
      </c>
      <c r="W3">
        <v>0.97248538011695995</v>
      </c>
      <c r="X3">
        <v>0.98362573099415196</v>
      </c>
      <c r="Y3">
        <v>0.99125730994151995</v>
      </c>
    </row>
    <row r="4" spans="1:25" x14ac:dyDescent="0.2">
      <c r="R4">
        <v>0</v>
      </c>
      <c r="V4">
        <v>3</v>
      </c>
      <c r="W4">
        <v>0.97497807017543903</v>
      </c>
      <c r="X4">
        <v>0.98245614035087703</v>
      </c>
      <c r="Y4">
        <v>0.987719298245614</v>
      </c>
    </row>
    <row r="5" spans="1:25" x14ac:dyDescent="0.2">
      <c r="A5" s="1" t="s">
        <v>0</v>
      </c>
      <c r="R5">
        <v>0</v>
      </c>
      <c r="V5">
        <v>4</v>
      </c>
      <c r="W5">
        <v>0.97189473684210503</v>
      </c>
      <c r="X5">
        <v>0.97894736842105301</v>
      </c>
      <c r="Y5">
        <v>0.98456140350877197</v>
      </c>
    </row>
    <row r="6" spans="1:25" x14ac:dyDescent="0.2">
      <c r="R6">
        <v>0</v>
      </c>
      <c r="V6">
        <v>5</v>
      </c>
      <c r="W6">
        <v>0.96752923976608196</v>
      </c>
      <c r="X6">
        <v>0.97602339181286502</v>
      </c>
      <c r="Y6">
        <v>0.98334795321637403</v>
      </c>
    </row>
    <row r="7" spans="1:25" x14ac:dyDescent="0.2">
      <c r="R7">
        <v>0</v>
      </c>
      <c r="V7">
        <v>6</v>
      </c>
      <c r="W7">
        <v>0.96314536340852097</v>
      </c>
      <c r="X7">
        <v>0.97142857142857097</v>
      </c>
      <c r="Y7">
        <v>0.97670426065162996</v>
      </c>
    </row>
    <row r="8" spans="1:25" x14ac:dyDescent="0.2">
      <c r="B8" t="s">
        <v>6</v>
      </c>
      <c r="C8">
        <v>0.05</v>
      </c>
      <c r="R8">
        <v>0</v>
      </c>
      <c r="V8">
        <v>7</v>
      </c>
      <c r="W8">
        <v>0.95741228070175399</v>
      </c>
      <c r="X8">
        <v>0.96535087719298196</v>
      </c>
      <c r="Y8">
        <v>0.97347587719298201</v>
      </c>
    </row>
    <row r="9" spans="1:25" x14ac:dyDescent="0.2">
      <c r="B9" t="s">
        <v>7</v>
      </c>
      <c r="C9">
        <v>63</v>
      </c>
      <c r="E9" t="s">
        <v>56</v>
      </c>
      <c r="R9">
        <v>0</v>
      </c>
      <c r="V9">
        <v>8</v>
      </c>
      <c r="W9">
        <v>0.95184210526315804</v>
      </c>
      <c r="X9">
        <v>0.95867446393762201</v>
      </c>
      <c r="Y9">
        <v>0.96530214424951299</v>
      </c>
    </row>
    <row r="10" spans="1:25" x14ac:dyDescent="0.2">
      <c r="B10" t="s">
        <v>1</v>
      </c>
      <c r="C10">
        <v>39</v>
      </c>
      <c r="D10">
        <f>((C10-1)*C$13)+(2*C$12)</f>
        <v>4000</v>
      </c>
      <c r="E10">
        <f>(C10-1)*C13</f>
        <v>3800</v>
      </c>
      <c r="F10">
        <f>E10+(2*C12)</f>
        <v>4000</v>
      </c>
      <c r="R10">
        <v>0</v>
      </c>
      <c r="V10">
        <v>9</v>
      </c>
      <c r="W10">
        <v>0.94086842105263202</v>
      </c>
      <c r="X10">
        <v>0.94912280701754403</v>
      </c>
      <c r="Y10">
        <v>0.95756140350877195</v>
      </c>
    </row>
    <row r="11" spans="1:25" x14ac:dyDescent="0.2">
      <c r="B11" t="s">
        <v>2</v>
      </c>
      <c r="C11">
        <v>54</v>
      </c>
      <c r="D11">
        <f>((C11-1)*C$14)+(2*C$12)</f>
        <v>2850</v>
      </c>
      <c r="E11">
        <f>(C11-1)*C14</f>
        <v>2650</v>
      </c>
      <c r="F11">
        <f>E11+(2*C12)</f>
        <v>2850</v>
      </c>
      <c r="R11">
        <v>0</v>
      </c>
      <c r="V11">
        <v>10</v>
      </c>
      <c r="W11">
        <v>0.93029505582137195</v>
      </c>
      <c r="X11">
        <v>0.93748006379585302</v>
      </c>
      <c r="Y11">
        <v>0.94657894736842096</v>
      </c>
    </row>
    <row r="12" spans="1:25" x14ac:dyDescent="0.2">
      <c r="B12" t="s">
        <v>3</v>
      </c>
      <c r="C12">
        <v>100</v>
      </c>
      <c r="D12" t="s">
        <v>57</v>
      </c>
      <c r="E12" s="1">
        <f>E10*E11/10000</f>
        <v>1007</v>
      </c>
      <c r="F12">
        <f>F10*F11/10000</f>
        <v>1140</v>
      </c>
      <c r="R12">
        <v>0</v>
      </c>
      <c r="V12">
        <v>11</v>
      </c>
      <c r="W12">
        <v>0.915760233918129</v>
      </c>
      <c r="X12">
        <v>0.92426900584795302</v>
      </c>
      <c r="Y12">
        <v>0.93293128654970803</v>
      </c>
    </row>
    <row r="13" spans="1:25" x14ac:dyDescent="0.2">
      <c r="B13" t="s">
        <v>47</v>
      </c>
      <c r="C13">
        <v>100</v>
      </c>
    </row>
    <row r="14" spans="1:25" x14ac:dyDescent="0.2">
      <c r="B14" t="s">
        <v>48</v>
      </c>
      <c r="C14">
        <v>50</v>
      </c>
    </row>
    <row r="15" spans="1:25" x14ac:dyDescent="0.2">
      <c r="B15" t="s">
        <v>4</v>
      </c>
      <c r="C15">
        <v>30</v>
      </c>
    </row>
    <row r="16" spans="1:25" x14ac:dyDescent="0.2">
      <c r="B16" t="s">
        <v>5</v>
      </c>
      <c r="C16">
        <v>100</v>
      </c>
    </row>
    <row r="17" spans="2:43" x14ac:dyDescent="0.2">
      <c r="B17" t="s">
        <v>31</v>
      </c>
      <c r="C17">
        <f>C10*C11</f>
        <v>2106</v>
      </c>
      <c r="F17" t="s">
        <v>30</v>
      </c>
      <c r="G17" s="1">
        <v>1</v>
      </c>
    </row>
    <row r="18" spans="2:43" x14ac:dyDescent="0.2">
      <c r="B18" t="s">
        <v>29</v>
      </c>
      <c r="C18">
        <f>(D10/100)*(D11/100)</f>
        <v>1140</v>
      </c>
      <c r="D18">
        <f>C18*0.02</f>
        <v>22.8</v>
      </c>
      <c r="F18" s="1" t="s">
        <v>33</v>
      </c>
      <c r="T18" t="str">
        <f>[1]!cat(T20:U31,",")</f>
        <v>Catch=0,Catch=1,0.736794871794872,0.263205128205128,0.610626780626781,0.389373219373219,0.48994301994302,0.51005698005698,0.37982905982906,0.62017094017094,0.28349477682811,0.71650522317189,0.20346628679962,0.79653371320038,0.138347578347578,0.861652421652422,9.11728395061728E-02,0.908827160493827,5.86894586894587E-02,0.941310541310541,3.58167141500475E-02,0.964183285849953,0.021039886039886,0.978960113960114</v>
      </c>
    </row>
    <row r="19" spans="2:43" x14ac:dyDescent="0.2">
      <c r="B19" t="s">
        <v>28</v>
      </c>
      <c r="C19" t="s">
        <v>24</v>
      </c>
      <c r="F19" t="s">
        <v>32</v>
      </c>
      <c r="T19" t="s">
        <v>58</v>
      </c>
    </row>
    <row r="20" spans="2:43" x14ac:dyDescent="0.2">
      <c r="B20">
        <v>0.5</v>
      </c>
      <c r="C20" s="2">
        <f>B20*$C$18</f>
        <v>570</v>
      </c>
      <c r="G20" t="s">
        <v>34</v>
      </c>
      <c r="H20" t="s">
        <v>35</v>
      </c>
      <c r="I20" t="s">
        <v>36</v>
      </c>
      <c r="J20" t="s">
        <v>37</v>
      </c>
      <c r="K20" t="s">
        <v>38</v>
      </c>
      <c r="L20" t="s">
        <v>39</v>
      </c>
      <c r="M20" t="s">
        <v>40</v>
      </c>
      <c r="N20" t="s">
        <v>49</v>
      </c>
      <c r="O20" t="s">
        <v>50</v>
      </c>
      <c r="P20" t="s">
        <v>51</v>
      </c>
      <c r="Q20" t="s">
        <v>52</v>
      </c>
      <c r="R20" t="s">
        <v>53</v>
      </c>
      <c r="S20" t="s">
        <v>54</v>
      </c>
      <c r="T20" t="s">
        <v>34</v>
      </c>
      <c r="U20" t="s">
        <v>35</v>
      </c>
      <c r="V20" t="s">
        <v>36</v>
      </c>
      <c r="W20" t="s">
        <v>37</v>
      </c>
      <c r="X20" t="s">
        <v>38</v>
      </c>
      <c r="Y20" t="s">
        <v>39</v>
      </c>
      <c r="Z20" t="s">
        <v>40</v>
      </c>
      <c r="AA20" t="s">
        <v>49</v>
      </c>
      <c r="AB20" t="s">
        <v>50</v>
      </c>
      <c r="AC20" t="s">
        <v>51</v>
      </c>
      <c r="AD20" t="s">
        <v>52</v>
      </c>
      <c r="AE20" t="s">
        <v>53</v>
      </c>
      <c r="AF20" t="s">
        <v>54</v>
      </c>
    </row>
    <row r="21" spans="2:43" x14ac:dyDescent="0.2">
      <c r="B21">
        <v>0.75</v>
      </c>
      <c r="C21" s="2">
        <f t="shared" ref="C21:C30" si="0">B21*$C$18</f>
        <v>855</v>
      </c>
      <c r="E21">
        <f>B20</f>
        <v>0.5</v>
      </c>
      <c r="F21" t="s">
        <v>11</v>
      </c>
      <c r="G21">
        <v>1551.69</v>
      </c>
      <c r="H21">
        <v>554.30999999999995</v>
      </c>
      <c r="T21" s="8">
        <f>G21/$C$17</f>
        <v>0.7367948717948718</v>
      </c>
      <c r="U21" s="8">
        <f t="shared" ref="U21:U22" si="1">H21/$C$17</f>
        <v>0.2632051282051282</v>
      </c>
    </row>
    <row r="22" spans="2:43" x14ac:dyDescent="0.2">
      <c r="B22">
        <v>1</v>
      </c>
      <c r="C22" s="2">
        <f t="shared" si="0"/>
        <v>1140</v>
      </c>
      <c r="E22">
        <f t="shared" ref="E22:E31" si="2">B21</f>
        <v>0.75</v>
      </c>
      <c r="F22" t="s">
        <v>12</v>
      </c>
      <c r="G22">
        <v>1285.98</v>
      </c>
      <c r="H22">
        <v>820.02</v>
      </c>
      <c r="T22" s="8">
        <f t="shared" ref="T22" si="3">G22/$C$17</f>
        <v>0.61062678062678066</v>
      </c>
      <c r="U22" s="8">
        <f t="shared" si="1"/>
        <v>0.38937321937321934</v>
      </c>
    </row>
    <row r="23" spans="2:43" x14ac:dyDescent="0.2">
      <c r="B23">
        <v>1.25</v>
      </c>
      <c r="C23" s="2">
        <f t="shared" si="0"/>
        <v>1425</v>
      </c>
      <c r="E23">
        <f t="shared" si="2"/>
        <v>1</v>
      </c>
      <c r="F23" t="s">
        <v>13</v>
      </c>
      <c r="G23">
        <v>1031.82</v>
      </c>
      <c r="H23">
        <v>1074.18</v>
      </c>
      <c r="T23" s="8">
        <f t="shared" ref="T23:T31" si="4">G23/$C$17</f>
        <v>0.48994301994301992</v>
      </c>
      <c r="U23" s="8">
        <f t="shared" ref="U23:U31" si="5">H23/$C$17</f>
        <v>0.51005698005698008</v>
      </c>
    </row>
    <row r="24" spans="2:43" x14ac:dyDescent="0.2">
      <c r="B24">
        <v>1.5</v>
      </c>
      <c r="C24" s="2">
        <f t="shared" si="0"/>
        <v>1710</v>
      </c>
      <c r="E24">
        <f t="shared" si="2"/>
        <v>1.25</v>
      </c>
      <c r="F24" t="s">
        <v>14</v>
      </c>
      <c r="G24">
        <v>799.92</v>
      </c>
      <c r="H24">
        <v>1306.08</v>
      </c>
      <c r="T24" s="8">
        <f t="shared" si="4"/>
        <v>0.37982905982905979</v>
      </c>
      <c r="U24" s="8">
        <f t="shared" si="5"/>
        <v>0.6201709401709401</v>
      </c>
      <c r="AM24" t="s">
        <v>59</v>
      </c>
      <c r="AN24" t="s">
        <v>60</v>
      </c>
      <c r="AO24" t="s">
        <v>61</v>
      </c>
      <c r="AP24" t="s">
        <v>62</v>
      </c>
      <c r="AQ24" t="s">
        <v>63</v>
      </c>
    </row>
    <row r="25" spans="2:43" x14ac:dyDescent="0.2">
      <c r="B25">
        <v>1.75</v>
      </c>
      <c r="C25" s="2">
        <f t="shared" si="0"/>
        <v>1995</v>
      </c>
      <c r="E25">
        <f t="shared" si="2"/>
        <v>1.5</v>
      </c>
      <c r="F25" t="s">
        <v>15</v>
      </c>
      <c r="G25">
        <v>597.04</v>
      </c>
      <c r="H25">
        <v>1508.96</v>
      </c>
      <c r="T25" s="8">
        <f t="shared" si="4"/>
        <v>0.28349477682811014</v>
      </c>
      <c r="U25" s="8">
        <f t="shared" si="5"/>
        <v>0.7165052231718898</v>
      </c>
      <c r="AL25">
        <f t="shared" ref="AL25:AL35" si="6">E21</f>
        <v>0.5</v>
      </c>
      <c r="AM25">
        <f t="shared" ref="AM25:AM35" si="7">N36</f>
        <v>0.98605263157894696</v>
      </c>
      <c r="AN25">
        <f t="shared" ref="AN25:AN35" si="8">N68</f>
        <v>0.99473684210526303</v>
      </c>
      <c r="AO25">
        <f t="shared" ref="AO25:AO35" si="9">N101</f>
        <v>0.98596491228070204</v>
      </c>
      <c r="AP25">
        <f t="shared" ref="AP25:AP35" si="10">N139</f>
        <v>0.987719298245614</v>
      </c>
      <c r="AQ25">
        <f t="shared" ref="AQ25:AQ35" si="11">N174</f>
        <v>0.98596491228070204</v>
      </c>
    </row>
    <row r="26" spans="2:43" x14ac:dyDescent="0.2">
      <c r="B26">
        <v>2</v>
      </c>
      <c r="C26" s="2">
        <f t="shared" si="0"/>
        <v>2280</v>
      </c>
      <c r="E26">
        <f t="shared" si="2"/>
        <v>1.75</v>
      </c>
      <c r="F26" t="s">
        <v>16</v>
      </c>
      <c r="G26">
        <v>428.5</v>
      </c>
      <c r="H26">
        <v>1677.5</v>
      </c>
      <c r="T26" s="8">
        <f t="shared" si="4"/>
        <v>0.20346628679962014</v>
      </c>
      <c r="U26" s="8">
        <f t="shared" si="5"/>
        <v>0.79653371320037991</v>
      </c>
      <c r="AL26">
        <f t="shared" si="6"/>
        <v>0.75</v>
      </c>
      <c r="AM26">
        <f t="shared" si="7"/>
        <v>0.971374269005848</v>
      </c>
      <c r="AN26">
        <f t="shared" si="8"/>
        <v>0.99125730994151995</v>
      </c>
      <c r="AO26">
        <f t="shared" si="9"/>
        <v>0.98596491228070204</v>
      </c>
      <c r="AP26">
        <f t="shared" si="10"/>
        <v>0.98654970760233995</v>
      </c>
      <c r="AQ26">
        <f t="shared" si="11"/>
        <v>0.98713450292397698</v>
      </c>
    </row>
    <row r="27" spans="2:43" x14ac:dyDescent="0.2">
      <c r="B27">
        <v>2.25</v>
      </c>
      <c r="C27" s="2">
        <f t="shared" si="0"/>
        <v>2565</v>
      </c>
      <c r="E27">
        <f t="shared" si="2"/>
        <v>2</v>
      </c>
      <c r="F27" t="s">
        <v>17</v>
      </c>
      <c r="G27">
        <v>291.36</v>
      </c>
      <c r="H27">
        <v>1814.64</v>
      </c>
      <c r="T27" s="8">
        <f t="shared" si="4"/>
        <v>0.13834757834757835</v>
      </c>
      <c r="U27" s="8">
        <f t="shared" si="5"/>
        <v>0.86165242165242173</v>
      </c>
      <c r="AL27">
        <f t="shared" si="6"/>
        <v>1</v>
      </c>
      <c r="AM27">
        <f t="shared" si="7"/>
        <v>0.95618421052631597</v>
      </c>
      <c r="AN27">
        <f t="shared" si="8"/>
        <v>0.987719298245614</v>
      </c>
      <c r="AO27">
        <f t="shared" si="9"/>
        <v>0.98684210526315796</v>
      </c>
      <c r="AP27">
        <f t="shared" si="10"/>
        <v>0.98684210526315796</v>
      </c>
      <c r="AQ27">
        <f t="shared" si="11"/>
        <v>0.98684210526315796</v>
      </c>
    </row>
    <row r="28" spans="2:43" x14ac:dyDescent="0.2">
      <c r="B28">
        <v>2.5</v>
      </c>
      <c r="C28" s="2">
        <f t="shared" si="0"/>
        <v>2850</v>
      </c>
      <c r="E28">
        <f t="shared" si="2"/>
        <v>2.25</v>
      </c>
      <c r="F28" t="s">
        <v>18</v>
      </c>
      <c r="G28">
        <v>192.01</v>
      </c>
      <c r="H28">
        <v>1913.99</v>
      </c>
      <c r="T28" s="8">
        <f t="shared" si="4"/>
        <v>9.1172839506172831E-2</v>
      </c>
      <c r="U28" s="8">
        <f t="shared" si="5"/>
        <v>0.90882716049382717</v>
      </c>
      <c r="AL28">
        <f t="shared" si="6"/>
        <v>1.25</v>
      </c>
      <c r="AM28">
        <f t="shared" si="7"/>
        <v>0.929824561403509</v>
      </c>
      <c r="AN28">
        <f t="shared" si="8"/>
        <v>0.98456140350877197</v>
      </c>
      <c r="AO28">
        <f t="shared" si="9"/>
        <v>0.98526315789473695</v>
      </c>
      <c r="AP28">
        <f t="shared" si="10"/>
        <v>0.98666666666666702</v>
      </c>
      <c r="AQ28">
        <f t="shared" si="11"/>
        <v>0.98666666666666702</v>
      </c>
    </row>
    <row r="29" spans="2:43" x14ac:dyDescent="0.2">
      <c r="B29">
        <v>2.75</v>
      </c>
      <c r="C29" s="2">
        <f t="shared" si="0"/>
        <v>3135</v>
      </c>
      <c r="E29">
        <f t="shared" si="2"/>
        <v>2.5</v>
      </c>
      <c r="F29" t="s">
        <v>19</v>
      </c>
      <c r="G29">
        <v>123.6</v>
      </c>
      <c r="H29">
        <v>1982.4</v>
      </c>
      <c r="T29" s="8">
        <f t="shared" si="4"/>
        <v>5.8689458689458684E-2</v>
      </c>
      <c r="U29" s="8">
        <f t="shared" si="5"/>
        <v>0.94131054131054137</v>
      </c>
      <c r="AL29">
        <f t="shared" si="6"/>
        <v>1.5</v>
      </c>
      <c r="AM29">
        <f t="shared" si="7"/>
        <v>0.89418128654970797</v>
      </c>
      <c r="AN29">
        <f t="shared" si="8"/>
        <v>0.98334795321637403</v>
      </c>
      <c r="AO29">
        <f t="shared" si="9"/>
        <v>0.984795321637427</v>
      </c>
      <c r="AP29">
        <f t="shared" si="10"/>
        <v>0.98654970760233995</v>
      </c>
      <c r="AQ29">
        <f t="shared" si="11"/>
        <v>0.98654970760233995</v>
      </c>
    </row>
    <row r="30" spans="2:43" x14ac:dyDescent="0.2">
      <c r="B30">
        <v>3</v>
      </c>
      <c r="C30" s="2">
        <f t="shared" si="0"/>
        <v>3420</v>
      </c>
      <c r="E30">
        <f t="shared" si="2"/>
        <v>2.75</v>
      </c>
      <c r="F30" t="s">
        <v>20</v>
      </c>
      <c r="G30">
        <v>75.430000000000007</v>
      </c>
      <c r="H30">
        <v>2030.57</v>
      </c>
      <c r="T30" s="8">
        <f t="shared" si="4"/>
        <v>3.5816714150047488E-2</v>
      </c>
      <c r="U30" s="8">
        <f t="shared" si="5"/>
        <v>0.9641832858499525</v>
      </c>
      <c r="AL30">
        <f t="shared" si="6"/>
        <v>1.75</v>
      </c>
      <c r="AM30">
        <f t="shared" si="7"/>
        <v>0.85363408521303297</v>
      </c>
      <c r="AN30">
        <f t="shared" si="8"/>
        <v>0.97670426065162996</v>
      </c>
      <c r="AO30">
        <f t="shared" si="9"/>
        <v>0.98320802005012498</v>
      </c>
      <c r="AP30">
        <f t="shared" si="10"/>
        <v>0.98621553884711799</v>
      </c>
      <c r="AQ30">
        <f t="shared" si="11"/>
        <v>0.98696741854636605</v>
      </c>
    </row>
    <row r="31" spans="2:43" x14ac:dyDescent="0.2">
      <c r="E31">
        <f t="shared" si="2"/>
        <v>3</v>
      </c>
      <c r="F31" t="s">
        <v>21</v>
      </c>
      <c r="G31">
        <v>44.31</v>
      </c>
      <c r="H31">
        <v>2061.69</v>
      </c>
      <c r="T31" s="8">
        <f t="shared" si="4"/>
        <v>2.103988603988604E-2</v>
      </c>
      <c r="U31" s="8">
        <f t="shared" si="5"/>
        <v>0.97896011396011395</v>
      </c>
      <c r="AL31">
        <f t="shared" si="6"/>
        <v>2</v>
      </c>
      <c r="AM31">
        <f t="shared" si="7"/>
        <v>0.80680921052631605</v>
      </c>
      <c r="AN31">
        <f t="shared" si="8"/>
        <v>0.97347587719298201</v>
      </c>
      <c r="AO31">
        <f t="shared" si="9"/>
        <v>0.98201754385965001</v>
      </c>
      <c r="AP31">
        <f t="shared" si="10"/>
        <v>0.98640350877192995</v>
      </c>
      <c r="AQ31">
        <f t="shared" si="11"/>
        <v>0.98640350877192995</v>
      </c>
    </row>
    <row r="32" spans="2:43" x14ac:dyDescent="0.2">
      <c r="AL32">
        <f t="shared" si="6"/>
        <v>2.25</v>
      </c>
      <c r="AM32">
        <f t="shared" si="7"/>
        <v>0.75360623781676395</v>
      </c>
      <c r="AN32">
        <f t="shared" si="8"/>
        <v>0.96530214424951299</v>
      </c>
      <c r="AO32">
        <f t="shared" si="9"/>
        <v>0.98011695906432705</v>
      </c>
      <c r="AP32">
        <f t="shared" si="10"/>
        <v>0.98674463937621804</v>
      </c>
      <c r="AQ32">
        <f t="shared" si="11"/>
        <v>0.98635477582845998</v>
      </c>
    </row>
    <row r="33" spans="5:43" x14ac:dyDescent="0.2">
      <c r="F33" s="1" t="s">
        <v>23</v>
      </c>
      <c r="AL33">
        <f t="shared" si="6"/>
        <v>2.5</v>
      </c>
      <c r="AM33">
        <f t="shared" si="7"/>
        <v>0.70158771929824604</v>
      </c>
      <c r="AN33">
        <f t="shared" si="8"/>
        <v>0.95756140350877195</v>
      </c>
      <c r="AO33">
        <f t="shared" si="9"/>
        <v>0.97789473684210504</v>
      </c>
      <c r="AP33">
        <f t="shared" si="10"/>
        <v>0.98631578947368403</v>
      </c>
      <c r="AQ33">
        <f t="shared" si="11"/>
        <v>0.98631578947368403</v>
      </c>
    </row>
    <row r="34" spans="5:43" x14ac:dyDescent="0.2">
      <c r="F34" t="s">
        <v>22</v>
      </c>
      <c r="G34">
        <v>2.5000000000000001E-2</v>
      </c>
      <c r="H34">
        <v>50</v>
      </c>
      <c r="I34">
        <v>0.97499999999999998</v>
      </c>
      <c r="AL34">
        <f t="shared" si="6"/>
        <v>2.75</v>
      </c>
      <c r="AM34">
        <f t="shared" si="7"/>
        <v>0.65281499202551796</v>
      </c>
      <c r="AN34">
        <f t="shared" si="8"/>
        <v>0.94657894736842096</v>
      </c>
      <c r="AO34">
        <f t="shared" si="9"/>
        <v>0.97511961722488005</v>
      </c>
      <c r="AP34">
        <f t="shared" si="10"/>
        <v>0.98628389154704998</v>
      </c>
      <c r="AQ34">
        <f t="shared" si="11"/>
        <v>0.98612440191387596</v>
      </c>
    </row>
    <row r="35" spans="5:43" x14ac:dyDescent="0.2">
      <c r="G35" t="s">
        <v>8</v>
      </c>
      <c r="H35" t="s">
        <v>9</v>
      </c>
      <c r="I35" t="s">
        <v>10</v>
      </c>
      <c r="L35" t="s">
        <v>25</v>
      </c>
      <c r="M35" t="s">
        <v>26</v>
      </c>
      <c r="N35" t="s">
        <v>27</v>
      </c>
      <c r="AL35">
        <f t="shared" si="6"/>
        <v>3</v>
      </c>
      <c r="AM35">
        <f t="shared" si="7"/>
        <v>0.60600146198830396</v>
      </c>
      <c r="AN35">
        <f t="shared" si="8"/>
        <v>0.93293128654970803</v>
      </c>
      <c r="AO35">
        <f t="shared" si="9"/>
        <v>0.97280701754386001</v>
      </c>
      <c r="AP35">
        <f t="shared" si="10"/>
        <v>0.98596491228070204</v>
      </c>
      <c r="AQ35">
        <f t="shared" si="11"/>
        <v>0.98625730994152006</v>
      </c>
    </row>
    <row r="36" spans="5:43" x14ac:dyDescent="0.2">
      <c r="E36">
        <v>0.5</v>
      </c>
      <c r="F36" t="s">
        <v>11</v>
      </c>
      <c r="G36">
        <v>0.95872807017543904</v>
      </c>
      <c r="H36">
        <v>0.97192982456140398</v>
      </c>
      <c r="I36">
        <v>0.98245614035087703</v>
      </c>
      <c r="K36">
        <v>0.5</v>
      </c>
      <c r="L36">
        <v>0.95964912280701797</v>
      </c>
      <c r="M36">
        <v>0.97192982456140398</v>
      </c>
      <c r="N36">
        <v>0.98605263157894696</v>
      </c>
    </row>
    <row r="37" spans="5:43" x14ac:dyDescent="0.2">
      <c r="E37">
        <v>0.75</v>
      </c>
      <c r="F37" t="s">
        <v>12</v>
      </c>
      <c r="G37">
        <v>0.94675438596491202</v>
      </c>
      <c r="H37">
        <v>0.95964912280701797</v>
      </c>
      <c r="I37">
        <v>0.97309941520467802</v>
      </c>
      <c r="K37">
        <v>0.75</v>
      </c>
      <c r="L37">
        <v>0.94441520467836304</v>
      </c>
      <c r="M37">
        <v>0.95906432748537995</v>
      </c>
      <c r="N37">
        <v>0.971374269005848</v>
      </c>
    </row>
    <row r="38" spans="5:43" x14ac:dyDescent="0.2">
      <c r="E38">
        <v>1</v>
      </c>
      <c r="F38" t="s">
        <v>13</v>
      </c>
      <c r="G38">
        <v>0.93024122807017595</v>
      </c>
      <c r="H38">
        <v>0.94254385964912302</v>
      </c>
      <c r="I38">
        <v>0.95526315789473704</v>
      </c>
      <c r="K38">
        <v>1</v>
      </c>
      <c r="L38">
        <v>0.92894736842105297</v>
      </c>
      <c r="M38">
        <v>0.942105263157895</v>
      </c>
      <c r="N38">
        <v>0.95618421052631597</v>
      </c>
      <c r="AL38" t="s">
        <v>65</v>
      </c>
      <c r="AM38" t="s">
        <v>55</v>
      </c>
      <c r="AN38" t="s">
        <v>64</v>
      </c>
    </row>
    <row r="39" spans="5:43" x14ac:dyDescent="0.2">
      <c r="E39">
        <v>1.25</v>
      </c>
      <c r="F39" t="s">
        <v>14</v>
      </c>
      <c r="G39">
        <v>0.90275438596491198</v>
      </c>
      <c r="H39">
        <v>0.91403508771929798</v>
      </c>
      <c r="I39">
        <v>0.92912280701754402</v>
      </c>
      <c r="K39">
        <v>1.25</v>
      </c>
      <c r="L39">
        <v>0.90138596491228096</v>
      </c>
      <c r="M39">
        <v>0.91684210526315801</v>
      </c>
      <c r="N39">
        <v>0.929824561403509</v>
      </c>
      <c r="AL39">
        <v>1</v>
      </c>
      <c r="AM39">
        <f t="shared" ref="AM39:AN49" si="12">AL25</f>
        <v>0.5</v>
      </c>
      <c r="AN39">
        <f t="shared" si="12"/>
        <v>0.98605263157894696</v>
      </c>
    </row>
    <row r="40" spans="5:43" x14ac:dyDescent="0.2">
      <c r="E40">
        <v>1.5</v>
      </c>
      <c r="F40" t="s">
        <v>15</v>
      </c>
      <c r="G40">
        <v>0.86928362573099405</v>
      </c>
      <c r="H40">
        <v>0.88304093567251496</v>
      </c>
      <c r="I40">
        <v>0.89418128654970797</v>
      </c>
      <c r="K40">
        <v>1.5</v>
      </c>
      <c r="L40">
        <v>0.8721783625731</v>
      </c>
      <c r="M40">
        <v>0.88216374269005804</v>
      </c>
      <c r="N40">
        <v>0.89418128654970797</v>
      </c>
      <c r="AL40">
        <v>1</v>
      </c>
      <c r="AM40">
        <f t="shared" si="12"/>
        <v>0.75</v>
      </c>
      <c r="AN40">
        <f t="shared" si="12"/>
        <v>0.971374269005848</v>
      </c>
    </row>
    <row r="41" spans="5:43" x14ac:dyDescent="0.2">
      <c r="E41">
        <v>1.75</v>
      </c>
      <c r="F41" t="s">
        <v>16</v>
      </c>
      <c r="G41">
        <v>0.82878446115288196</v>
      </c>
      <c r="H41">
        <v>0.84185463659147897</v>
      </c>
      <c r="I41">
        <v>0.85313283208019997</v>
      </c>
      <c r="K41">
        <v>1.75</v>
      </c>
      <c r="L41">
        <v>0.82828320802004995</v>
      </c>
      <c r="M41">
        <v>0.84110275689223002</v>
      </c>
      <c r="N41">
        <v>0.85363408521303297</v>
      </c>
      <c r="AL41">
        <v>1</v>
      </c>
      <c r="AM41">
        <f t="shared" si="12"/>
        <v>1</v>
      </c>
      <c r="AN41">
        <f t="shared" si="12"/>
        <v>0.95618421052631597</v>
      </c>
    </row>
    <row r="42" spans="5:43" x14ac:dyDescent="0.2">
      <c r="E42">
        <v>2</v>
      </c>
      <c r="F42" t="s">
        <v>17</v>
      </c>
      <c r="G42">
        <v>0.78543859649122805</v>
      </c>
      <c r="H42">
        <v>0.79671052631578998</v>
      </c>
      <c r="I42">
        <v>0.80641447368421004</v>
      </c>
      <c r="K42">
        <v>2</v>
      </c>
      <c r="L42">
        <v>0.78640350877192999</v>
      </c>
      <c r="M42">
        <v>0.79627192982456096</v>
      </c>
      <c r="N42">
        <v>0.80680921052631605</v>
      </c>
      <c r="AL42">
        <v>1</v>
      </c>
      <c r="AM42">
        <f t="shared" si="12"/>
        <v>1.25</v>
      </c>
      <c r="AN42">
        <f t="shared" si="12"/>
        <v>0.929824561403509</v>
      </c>
    </row>
    <row r="43" spans="5:43" x14ac:dyDescent="0.2">
      <c r="E43">
        <v>2.25</v>
      </c>
      <c r="F43" t="s">
        <v>18</v>
      </c>
      <c r="G43">
        <v>0.73957115009746599</v>
      </c>
      <c r="H43">
        <v>0.74658869395711502</v>
      </c>
      <c r="I43">
        <v>0.75362573099415198</v>
      </c>
      <c r="K43">
        <v>2.25</v>
      </c>
      <c r="L43">
        <v>0.73858674463937601</v>
      </c>
      <c r="M43">
        <v>0.74580896686159803</v>
      </c>
      <c r="N43">
        <v>0.75360623781676395</v>
      </c>
      <c r="AL43">
        <v>1</v>
      </c>
      <c r="AM43">
        <f t="shared" si="12"/>
        <v>1.5</v>
      </c>
      <c r="AN43">
        <f t="shared" si="12"/>
        <v>0.89418128654970797</v>
      </c>
    </row>
    <row r="44" spans="5:43" x14ac:dyDescent="0.2">
      <c r="E44">
        <v>2.5</v>
      </c>
      <c r="F44" t="s">
        <v>19</v>
      </c>
      <c r="G44">
        <v>0.68807017543859605</v>
      </c>
      <c r="H44">
        <v>0.696315789473684</v>
      </c>
      <c r="I44">
        <v>0.702456140350877</v>
      </c>
      <c r="K44">
        <v>2.5</v>
      </c>
      <c r="L44">
        <v>0.68982456140350901</v>
      </c>
      <c r="M44">
        <v>0.69561403508772002</v>
      </c>
      <c r="N44">
        <v>0.70158771929824604</v>
      </c>
      <c r="AL44">
        <v>1</v>
      </c>
      <c r="AM44">
        <f t="shared" si="12"/>
        <v>1.75</v>
      </c>
      <c r="AN44">
        <f t="shared" si="12"/>
        <v>0.85363408521303297</v>
      </c>
    </row>
    <row r="45" spans="5:43" x14ac:dyDescent="0.2">
      <c r="E45">
        <v>2.75</v>
      </c>
      <c r="F45" t="s">
        <v>20</v>
      </c>
      <c r="G45">
        <v>0.64274322169058995</v>
      </c>
      <c r="H45">
        <v>0.647846889952153</v>
      </c>
      <c r="I45">
        <v>0.65231259968101996</v>
      </c>
      <c r="K45">
        <v>2.75</v>
      </c>
      <c r="L45">
        <v>0.64338118022328505</v>
      </c>
      <c r="M45">
        <v>0.64752791068580495</v>
      </c>
      <c r="N45">
        <v>0.65281499202551796</v>
      </c>
      <c r="AL45">
        <v>1</v>
      </c>
      <c r="AM45">
        <f t="shared" si="12"/>
        <v>2</v>
      </c>
      <c r="AN45">
        <f t="shared" si="12"/>
        <v>0.80680921052631605</v>
      </c>
    </row>
    <row r="46" spans="5:43" x14ac:dyDescent="0.2">
      <c r="E46">
        <v>3</v>
      </c>
      <c r="F46" t="s">
        <v>21</v>
      </c>
      <c r="G46">
        <v>0.59838450292397705</v>
      </c>
      <c r="H46">
        <v>0.60248538011695896</v>
      </c>
      <c r="I46">
        <v>0.60555555555555596</v>
      </c>
      <c r="K46">
        <v>3</v>
      </c>
      <c r="L46">
        <v>0.59853801169590604</v>
      </c>
      <c r="M46">
        <v>0.60307017543859698</v>
      </c>
      <c r="N46">
        <v>0.60600146198830396</v>
      </c>
      <c r="AL46">
        <v>1</v>
      </c>
      <c r="AM46">
        <f t="shared" si="12"/>
        <v>2.25</v>
      </c>
      <c r="AN46">
        <f t="shared" si="12"/>
        <v>0.75360623781676395</v>
      </c>
    </row>
    <row r="47" spans="5:43" x14ac:dyDescent="0.2">
      <c r="AL47">
        <v>1</v>
      </c>
      <c r="AM47">
        <f t="shared" si="12"/>
        <v>2.5</v>
      </c>
      <c r="AN47">
        <f t="shared" si="12"/>
        <v>0.70158771929824604</v>
      </c>
    </row>
    <row r="48" spans="5:43" x14ac:dyDescent="0.2">
      <c r="AL48">
        <v>1</v>
      </c>
      <c r="AM48">
        <f t="shared" si="12"/>
        <v>2.75</v>
      </c>
      <c r="AN48">
        <f t="shared" si="12"/>
        <v>0.65281499202551796</v>
      </c>
    </row>
    <row r="49" spans="5:40" x14ac:dyDescent="0.2">
      <c r="F49" t="s">
        <v>30</v>
      </c>
      <c r="G49" s="1">
        <v>2</v>
      </c>
      <c r="AL49">
        <v>1</v>
      </c>
      <c r="AM49">
        <f t="shared" si="12"/>
        <v>3</v>
      </c>
      <c r="AN49">
        <f t="shared" si="12"/>
        <v>0.60600146198830396</v>
      </c>
    </row>
    <row r="50" spans="5:40" x14ac:dyDescent="0.2">
      <c r="F50" s="1" t="s">
        <v>33</v>
      </c>
      <c r="AL50">
        <v>2</v>
      </c>
      <c r="AM50">
        <f>AM39</f>
        <v>0.5</v>
      </c>
      <c r="AN50">
        <f t="shared" ref="AN50:AN60" si="13">AN25</f>
        <v>0.99473684210526303</v>
      </c>
    </row>
    <row r="51" spans="5:40" x14ac:dyDescent="0.2">
      <c r="F51" t="s">
        <v>32</v>
      </c>
      <c r="T51" t="s">
        <v>58</v>
      </c>
      <c r="AL51">
        <v>2</v>
      </c>
      <c r="AM51">
        <f t="shared" ref="AM51:AM59" si="14">AM40</f>
        <v>0.75</v>
      </c>
      <c r="AN51">
        <f t="shared" si="13"/>
        <v>0.99125730994151995</v>
      </c>
    </row>
    <row r="52" spans="5:40" x14ac:dyDescent="0.2">
      <c r="G52" t="s">
        <v>34</v>
      </c>
      <c r="H52" t="s">
        <v>35</v>
      </c>
      <c r="I52" t="s">
        <v>36</v>
      </c>
      <c r="T52" t="s">
        <v>34</v>
      </c>
      <c r="U52" t="s">
        <v>35</v>
      </c>
      <c r="V52" t="s">
        <v>36</v>
      </c>
      <c r="AL52">
        <v>2</v>
      </c>
      <c r="AM52">
        <f t="shared" si="14"/>
        <v>1</v>
      </c>
      <c r="AN52">
        <f t="shared" si="13"/>
        <v>0.987719298245614</v>
      </c>
    </row>
    <row r="53" spans="5:40" x14ac:dyDescent="0.2">
      <c r="E53">
        <v>0.5</v>
      </c>
      <c r="F53" t="s">
        <v>11</v>
      </c>
      <c r="G53">
        <v>1608.8</v>
      </c>
      <c r="H53">
        <v>432.51</v>
      </c>
      <c r="I53">
        <v>64.69</v>
      </c>
      <c r="T53" s="6">
        <f>G53/$C$17</f>
        <v>0.76391263057929726</v>
      </c>
      <c r="U53" s="6">
        <f t="shared" ref="U53:V53" si="15">H53/$C$17</f>
        <v>0.20537037037037037</v>
      </c>
      <c r="V53" s="6">
        <f t="shared" si="15"/>
        <v>3.0716999050332382E-2</v>
      </c>
      <c r="AL53">
        <v>2</v>
      </c>
      <c r="AM53">
        <f t="shared" si="14"/>
        <v>1.25</v>
      </c>
      <c r="AN53">
        <f t="shared" si="13"/>
        <v>0.98456140350877197</v>
      </c>
    </row>
    <row r="54" spans="5:40" x14ac:dyDescent="0.2">
      <c r="E54">
        <v>0.75</v>
      </c>
      <c r="F54" t="s">
        <v>12</v>
      </c>
      <c r="G54">
        <v>1401.31</v>
      </c>
      <c r="H54">
        <v>568.70000000000005</v>
      </c>
      <c r="I54">
        <v>135.99</v>
      </c>
      <c r="T54" s="6">
        <f t="shared" ref="T54:T63" si="16">G54/$C$17</f>
        <v>0.66538936372269708</v>
      </c>
      <c r="U54" s="6">
        <f t="shared" ref="U54:U63" si="17">H54/$C$17</f>
        <v>0.2700379867046534</v>
      </c>
      <c r="V54" s="6">
        <f t="shared" ref="V54:V63" si="18">I54/$C$17</f>
        <v>6.4572649572649576E-2</v>
      </c>
      <c r="AL54">
        <v>2</v>
      </c>
      <c r="AM54">
        <f t="shared" si="14"/>
        <v>1.5</v>
      </c>
      <c r="AN54">
        <f t="shared" si="13"/>
        <v>0.98334795321637403</v>
      </c>
    </row>
    <row r="55" spans="5:40" x14ac:dyDescent="0.2">
      <c r="E55">
        <v>1</v>
      </c>
      <c r="F55" t="s">
        <v>13</v>
      </c>
      <c r="G55">
        <v>1213.1600000000001</v>
      </c>
      <c r="H55">
        <v>666.36</v>
      </c>
      <c r="I55">
        <v>226.48</v>
      </c>
      <c r="T55" s="6">
        <f t="shared" si="16"/>
        <v>0.57604938271604944</v>
      </c>
      <c r="U55" s="6">
        <f t="shared" si="17"/>
        <v>0.31641025641025644</v>
      </c>
      <c r="V55" s="6">
        <f t="shared" si="18"/>
        <v>0.1075403608736942</v>
      </c>
      <c r="AL55">
        <v>2</v>
      </c>
      <c r="AM55">
        <f t="shared" si="14"/>
        <v>1.75</v>
      </c>
      <c r="AN55">
        <f t="shared" si="13"/>
        <v>0.97670426065162996</v>
      </c>
    </row>
    <row r="56" spans="5:40" x14ac:dyDescent="0.2">
      <c r="E56">
        <v>1.25</v>
      </c>
      <c r="F56" t="s">
        <v>14</v>
      </c>
      <c r="G56">
        <v>1047.29</v>
      </c>
      <c r="H56">
        <v>722.51</v>
      </c>
      <c r="I56">
        <v>336.2</v>
      </c>
      <c r="T56" s="6">
        <f t="shared" si="16"/>
        <v>0.49728869895536559</v>
      </c>
      <c r="U56" s="6">
        <f t="shared" si="17"/>
        <v>0.34307217473884138</v>
      </c>
      <c r="V56" s="6">
        <f t="shared" si="18"/>
        <v>0.15963912630579297</v>
      </c>
      <c r="AL56">
        <v>2</v>
      </c>
      <c r="AM56">
        <f t="shared" si="14"/>
        <v>2</v>
      </c>
      <c r="AN56">
        <f t="shared" si="13"/>
        <v>0.97347587719298201</v>
      </c>
    </row>
    <row r="57" spans="5:40" x14ac:dyDescent="0.2">
      <c r="E57">
        <v>1.5</v>
      </c>
      <c r="F57" t="s">
        <v>15</v>
      </c>
      <c r="G57">
        <v>894.22</v>
      </c>
      <c r="H57">
        <v>755.34</v>
      </c>
      <c r="I57">
        <v>456.44</v>
      </c>
      <c r="T57" s="6">
        <f t="shared" si="16"/>
        <v>0.42460588793922127</v>
      </c>
      <c r="U57" s="6">
        <f t="shared" si="17"/>
        <v>0.35866096866096869</v>
      </c>
      <c r="V57" s="6">
        <f t="shared" si="18"/>
        <v>0.21673314339981006</v>
      </c>
      <c r="AL57">
        <v>2</v>
      </c>
      <c r="AM57">
        <f t="shared" si="14"/>
        <v>2.25</v>
      </c>
      <c r="AN57">
        <f t="shared" si="13"/>
        <v>0.96530214424951299</v>
      </c>
    </row>
    <row r="58" spans="5:40" x14ac:dyDescent="0.2">
      <c r="E58">
        <v>1.75</v>
      </c>
      <c r="F58" t="s">
        <v>16</v>
      </c>
      <c r="G58">
        <v>755.96</v>
      </c>
      <c r="H58">
        <v>763.17</v>
      </c>
      <c r="I58">
        <v>586.87</v>
      </c>
      <c r="T58" s="6">
        <f t="shared" si="16"/>
        <v>0.35895536562203229</v>
      </c>
      <c r="U58" s="6">
        <f t="shared" si="17"/>
        <v>0.36237891737891736</v>
      </c>
      <c r="V58" s="6">
        <f t="shared" si="18"/>
        <v>0.27866571699905035</v>
      </c>
      <c r="AL58">
        <v>2</v>
      </c>
      <c r="AM58">
        <f t="shared" si="14"/>
        <v>2.5</v>
      </c>
      <c r="AN58">
        <f t="shared" si="13"/>
        <v>0.95756140350877195</v>
      </c>
    </row>
    <row r="59" spans="5:40" x14ac:dyDescent="0.2">
      <c r="E59">
        <v>2</v>
      </c>
      <c r="F59" t="s">
        <v>17</v>
      </c>
      <c r="G59">
        <v>630.64</v>
      </c>
      <c r="H59">
        <v>749.14</v>
      </c>
      <c r="I59">
        <v>726.22</v>
      </c>
      <c r="T59" s="6">
        <f t="shared" si="16"/>
        <v>0.29944919278252613</v>
      </c>
      <c r="U59" s="6">
        <f t="shared" si="17"/>
        <v>0.35571699905033238</v>
      </c>
      <c r="V59" s="6">
        <f t="shared" si="18"/>
        <v>0.34483380816714149</v>
      </c>
      <c r="AL59">
        <v>2</v>
      </c>
      <c r="AM59">
        <f t="shared" si="14"/>
        <v>2.75</v>
      </c>
      <c r="AN59">
        <f t="shared" si="13"/>
        <v>0.94657894736842096</v>
      </c>
    </row>
    <row r="60" spans="5:40" x14ac:dyDescent="0.2">
      <c r="E60">
        <v>2.25</v>
      </c>
      <c r="F60" t="s">
        <v>18</v>
      </c>
      <c r="G60">
        <v>518.83000000000004</v>
      </c>
      <c r="H60">
        <v>715.48</v>
      </c>
      <c r="I60">
        <v>871.69</v>
      </c>
      <c r="T60" s="6">
        <f t="shared" si="16"/>
        <v>0.24635802469135804</v>
      </c>
      <c r="U60" s="6">
        <f t="shared" si="17"/>
        <v>0.33973409306742641</v>
      </c>
      <c r="V60" s="6">
        <f t="shared" si="18"/>
        <v>0.41390788224121561</v>
      </c>
      <c r="AL60">
        <v>2</v>
      </c>
      <c r="AM60">
        <f>AM49</f>
        <v>3</v>
      </c>
      <c r="AN60">
        <f t="shared" si="13"/>
        <v>0.93293128654970803</v>
      </c>
    </row>
    <row r="61" spans="5:40" x14ac:dyDescent="0.2">
      <c r="E61">
        <v>2.5</v>
      </c>
      <c r="F61" t="s">
        <v>19</v>
      </c>
      <c r="G61">
        <v>422.08</v>
      </c>
      <c r="H61">
        <v>661.81</v>
      </c>
      <c r="I61">
        <v>1022.11</v>
      </c>
      <c r="T61" s="6">
        <f t="shared" si="16"/>
        <v>0.20041785375118706</v>
      </c>
      <c r="U61" s="6">
        <f t="shared" si="17"/>
        <v>0.31424976258309589</v>
      </c>
      <c r="V61" s="6">
        <f t="shared" si="18"/>
        <v>0.48533238366571702</v>
      </c>
      <c r="AL61">
        <v>3</v>
      </c>
      <c r="AM61">
        <f>AM50</f>
        <v>0.5</v>
      </c>
      <c r="AN61">
        <f t="shared" ref="AN61:AN71" si="19">AO25</f>
        <v>0.98596491228070204</v>
      </c>
    </row>
    <row r="62" spans="5:40" x14ac:dyDescent="0.2">
      <c r="E62">
        <v>2.75</v>
      </c>
      <c r="F62" t="s">
        <v>20</v>
      </c>
      <c r="G62">
        <v>335.08</v>
      </c>
      <c r="H62">
        <v>602.87</v>
      </c>
      <c r="I62">
        <v>1168.05</v>
      </c>
      <c r="T62" s="6">
        <f t="shared" si="16"/>
        <v>0.15910731244064577</v>
      </c>
      <c r="U62" s="6">
        <f t="shared" si="17"/>
        <v>0.28626305792972462</v>
      </c>
      <c r="V62" s="6">
        <f t="shared" si="18"/>
        <v>0.55462962962962958</v>
      </c>
      <c r="AL62">
        <v>3</v>
      </c>
      <c r="AM62">
        <f t="shared" ref="AM62:AM93" si="20">AM51</f>
        <v>0.75</v>
      </c>
      <c r="AN62">
        <f t="shared" si="19"/>
        <v>0.98596491228070204</v>
      </c>
    </row>
    <row r="63" spans="5:40" x14ac:dyDescent="0.2">
      <c r="E63">
        <v>3</v>
      </c>
      <c r="F63" t="s">
        <v>21</v>
      </c>
      <c r="G63">
        <v>260.01</v>
      </c>
      <c r="H63">
        <v>532.07000000000005</v>
      </c>
      <c r="I63">
        <v>1313.92</v>
      </c>
      <c r="T63" s="6">
        <f t="shared" si="16"/>
        <v>0.12346153846153846</v>
      </c>
      <c r="U63" s="6">
        <f t="shared" si="17"/>
        <v>0.25264482431149099</v>
      </c>
      <c r="V63" s="6">
        <f t="shared" si="18"/>
        <v>0.62389363722697055</v>
      </c>
      <c r="AL63">
        <v>3</v>
      </c>
      <c r="AM63">
        <f t="shared" si="20"/>
        <v>1</v>
      </c>
      <c r="AN63">
        <f t="shared" si="19"/>
        <v>0.98684210526315796</v>
      </c>
    </row>
    <row r="64" spans="5:40" x14ac:dyDescent="0.2">
      <c r="AL64">
        <v>3</v>
      </c>
      <c r="AM64">
        <f t="shared" si="20"/>
        <v>1.25</v>
      </c>
      <c r="AN64">
        <f t="shared" si="19"/>
        <v>0.98526315789473695</v>
      </c>
    </row>
    <row r="65" spans="6:40" x14ac:dyDescent="0.2">
      <c r="F65" s="1" t="s">
        <v>23</v>
      </c>
      <c r="AL65">
        <v>3</v>
      </c>
      <c r="AM65">
        <f t="shared" si="20"/>
        <v>1.5</v>
      </c>
      <c r="AN65">
        <f t="shared" si="19"/>
        <v>0.984795321637427</v>
      </c>
    </row>
    <row r="66" spans="6:40" x14ac:dyDescent="0.2">
      <c r="F66" t="s">
        <v>22</v>
      </c>
      <c r="G66">
        <v>2.5000000000000001E-2</v>
      </c>
      <c r="H66">
        <v>50</v>
      </c>
      <c r="I66">
        <v>0.97499999999999998</v>
      </c>
      <c r="AL66">
        <v>3</v>
      </c>
      <c r="AM66">
        <f t="shared" si="20"/>
        <v>1.75</v>
      </c>
      <c r="AN66">
        <f t="shared" si="19"/>
        <v>0.98320802005012498</v>
      </c>
    </row>
    <row r="67" spans="6:40" x14ac:dyDescent="0.2">
      <c r="G67" t="s">
        <v>8</v>
      </c>
      <c r="H67" t="s">
        <v>9</v>
      </c>
      <c r="I67" t="s">
        <v>10</v>
      </c>
      <c r="L67" t="s">
        <v>25</v>
      </c>
      <c r="M67" t="s">
        <v>26</v>
      </c>
      <c r="N67" t="s">
        <v>27</v>
      </c>
      <c r="AL67">
        <v>3</v>
      </c>
      <c r="AM67">
        <f t="shared" si="20"/>
        <v>2</v>
      </c>
      <c r="AN67">
        <f t="shared" si="19"/>
        <v>0.98201754385965001</v>
      </c>
    </row>
    <row r="68" spans="6:40" x14ac:dyDescent="0.2">
      <c r="F68" t="s">
        <v>11</v>
      </c>
      <c r="G68">
        <v>0.97451754385964995</v>
      </c>
      <c r="H68">
        <v>0.98596491228070204</v>
      </c>
      <c r="I68">
        <v>0.99390350877193001</v>
      </c>
      <c r="K68">
        <v>0.5</v>
      </c>
      <c r="L68">
        <v>0.97894736842105301</v>
      </c>
      <c r="M68">
        <v>0.98596491228070204</v>
      </c>
      <c r="N68">
        <v>0.99473684210526303</v>
      </c>
      <c r="AL68">
        <v>3</v>
      </c>
      <c r="AM68">
        <f t="shared" si="20"/>
        <v>2.25</v>
      </c>
      <c r="AN68">
        <f t="shared" si="19"/>
        <v>0.98011695906432705</v>
      </c>
    </row>
    <row r="69" spans="6:40" x14ac:dyDescent="0.2">
      <c r="F69" t="s">
        <v>12</v>
      </c>
      <c r="G69">
        <v>0.97421052631578997</v>
      </c>
      <c r="H69">
        <v>0.98362573099415196</v>
      </c>
      <c r="I69">
        <v>0.99008771929824602</v>
      </c>
      <c r="K69">
        <v>0.75</v>
      </c>
      <c r="L69">
        <v>0.97248538011695995</v>
      </c>
      <c r="M69">
        <v>0.98362573099415196</v>
      </c>
      <c r="N69">
        <v>0.99125730994151995</v>
      </c>
      <c r="AL69">
        <v>3</v>
      </c>
      <c r="AM69">
        <f t="shared" si="20"/>
        <v>2.5</v>
      </c>
      <c r="AN69">
        <f t="shared" si="19"/>
        <v>0.97789473684210504</v>
      </c>
    </row>
    <row r="70" spans="6:40" x14ac:dyDescent="0.2">
      <c r="F70" t="s">
        <v>13</v>
      </c>
      <c r="G70">
        <v>0.97368421052631604</v>
      </c>
      <c r="H70">
        <v>0.98201754385965001</v>
      </c>
      <c r="I70">
        <v>0.98859649122807003</v>
      </c>
      <c r="K70">
        <v>1</v>
      </c>
      <c r="L70">
        <v>0.97497807017543903</v>
      </c>
      <c r="M70">
        <v>0.98245614035087703</v>
      </c>
      <c r="N70">
        <v>0.987719298245614</v>
      </c>
      <c r="AL70">
        <v>3</v>
      </c>
      <c r="AM70">
        <f t="shared" si="20"/>
        <v>2.75</v>
      </c>
      <c r="AN70">
        <f t="shared" si="19"/>
        <v>0.97511961722488005</v>
      </c>
    </row>
    <row r="71" spans="6:40" x14ac:dyDescent="0.2">
      <c r="F71" t="s">
        <v>14</v>
      </c>
      <c r="G71">
        <v>0.97156140350877196</v>
      </c>
      <c r="H71">
        <v>0.97894736842105301</v>
      </c>
      <c r="I71">
        <v>0.98736842105263201</v>
      </c>
      <c r="K71">
        <v>1.25</v>
      </c>
      <c r="L71">
        <v>0.97189473684210503</v>
      </c>
      <c r="M71">
        <v>0.97894736842105301</v>
      </c>
      <c r="N71">
        <v>0.98456140350877197</v>
      </c>
      <c r="AL71">
        <v>3</v>
      </c>
      <c r="AM71">
        <f t="shared" si="20"/>
        <v>3</v>
      </c>
      <c r="AN71">
        <f t="shared" si="19"/>
        <v>0.97280701754386001</v>
      </c>
    </row>
    <row r="72" spans="6:40" x14ac:dyDescent="0.2">
      <c r="F72" t="s">
        <v>15</v>
      </c>
      <c r="G72">
        <v>0.96811403508771998</v>
      </c>
      <c r="H72">
        <v>0.97485380116958997</v>
      </c>
      <c r="I72">
        <v>0.98245614035087703</v>
      </c>
      <c r="K72">
        <v>1.5</v>
      </c>
      <c r="L72">
        <v>0.96752923976608196</v>
      </c>
      <c r="M72">
        <v>0.97602339181286502</v>
      </c>
      <c r="N72">
        <v>0.98334795321637403</v>
      </c>
      <c r="AL72">
        <v>6</v>
      </c>
      <c r="AM72">
        <f t="shared" si="20"/>
        <v>0.5</v>
      </c>
      <c r="AN72">
        <f t="shared" ref="AN72:AN82" si="21">AP25</f>
        <v>0.987719298245614</v>
      </c>
    </row>
    <row r="73" spans="6:40" x14ac:dyDescent="0.2">
      <c r="F73" t="s">
        <v>16</v>
      </c>
      <c r="G73">
        <v>0.96164160401002496</v>
      </c>
      <c r="H73">
        <v>0.97017543859649102</v>
      </c>
      <c r="I73">
        <v>0.97670426065162996</v>
      </c>
      <c r="K73">
        <v>1.75</v>
      </c>
      <c r="L73">
        <v>0.96314536340852097</v>
      </c>
      <c r="M73">
        <v>0.97142857142857097</v>
      </c>
      <c r="N73">
        <v>0.97670426065162996</v>
      </c>
      <c r="AL73">
        <v>6</v>
      </c>
      <c r="AM73">
        <f t="shared" si="20"/>
        <v>0.75</v>
      </c>
      <c r="AN73">
        <f t="shared" si="21"/>
        <v>0.98654970760233995</v>
      </c>
    </row>
    <row r="74" spans="6:40" x14ac:dyDescent="0.2">
      <c r="F74" t="s">
        <v>17</v>
      </c>
      <c r="G74">
        <v>0.95851973684210501</v>
      </c>
      <c r="H74">
        <v>0.96535087719298196</v>
      </c>
      <c r="I74">
        <v>0.97280701754386001</v>
      </c>
      <c r="K74">
        <v>2</v>
      </c>
      <c r="L74">
        <v>0.95741228070175399</v>
      </c>
      <c r="M74">
        <v>0.96535087719298196</v>
      </c>
      <c r="N74">
        <v>0.97347587719298201</v>
      </c>
      <c r="AL74">
        <v>6</v>
      </c>
      <c r="AM74">
        <f t="shared" si="20"/>
        <v>1</v>
      </c>
      <c r="AN74">
        <f t="shared" si="21"/>
        <v>0.98684210526315796</v>
      </c>
    </row>
    <row r="75" spans="6:40" x14ac:dyDescent="0.2">
      <c r="F75" t="s">
        <v>18</v>
      </c>
      <c r="G75">
        <v>0.94950292397660796</v>
      </c>
      <c r="H75">
        <v>0.95711500974658903</v>
      </c>
      <c r="I75">
        <v>0.96515594541910299</v>
      </c>
      <c r="K75">
        <v>2.25</v>
      </c>
      <c r="L75">
        <v>0.95184210526315804</v>
      </c>
      <c r="M75">
        <v>0.95867446393762201</v>
      </c>
      <c r="N75">
        <v>0.96530214424951299</v>
      </c>
      <c r="AL75">
        <v>6</v>
      </c>
      <c r="AM75">
        <f t="shared" si="20"/>
        <v>1.25</v>
      </c>
      <c r="AN75">
        <f t="shared" si="21"/>
        <v>0.98666666666666702</v>
      </c>
    </row>
    <row r="76" spans="6:40" x14ac:dyDescent="0.2">
      <c r="F76" t="s">
        <v>19</v>
      </c>
      <c r="G76">
        <v>0.94105263157894703</v>
      </c>
      <c r="H76">
        <v>0.94877192982456104</v>
      </c>
      <c r="I76">
        <v>0.954921052631579</v>
      </c>
      <c r="K76">
        <v>2.5</v>
      </c>
      <c r="L76">
        <v>0.94086842105263202</v>
      </c>
      <c r="M76">
        <v>0.94912280701754403</v>
      </c>
      <c r="N76">
        <v>0.95756140350877195</v>
      </c>
      <c r="AL76">
        <v>6</v>
      </c>
      <c r="AM76">
        <f t="shared" si="20"/>
        <v>1.5</v>
      </c>
      <c r="AN76">
        <f t="shared" si="21"/>
        <v>0.98654970760233995</v>
      </c>
    </row>
    <row r="77" spans="6:40" x14ac:dyDescent="0.2">
      <c r="F77" t="s">
        <v>20</v>
      </c>
      <c r="G77">
        <v>0.92950558213716095</v>
      </c>
      <c r="H77">
        <v>0.93748006379585302</v>
      </c>
      <c r="I77">
        <v>0.94610845295055801</v>
      </c>
      <c r="K77">
        <v>2.75</v>
      </c>
      <c r="L77">
        <v>0.93029505582137195</v>
      </c>
      <c r="M77">
        <v>0.93748006379585302</v>
      </c>
      <c r="N77">
        <v>0.94657894736842096</v>
      </c>
      <c r="AL77">
        <v>6</v>
      </c>
      <c r="AM77">
        <f t="shared" si="20"/>
        <v>1.75</v>
      </c>
      <c r="AN77">
        <f t="shared" si="21"/>
        <v>0.98621553884711799</v>
      </c>
    </row>
    <row r="78" spans="6:40" x14ac:dyDescent="0.2">
      <c r="F78" t="s">
        <v>21</v>
      </c>
      <c r="G78">
        <v>0.91286549707602305</v>
      </c>
      <c r="H78">
        <v>0.923684210526316</v>
      </c>
      <c r="I78">
        <v>0.93056286549707601</v>
      </c>
      <c r="K78">
        <v>3</v>
      </c>
      <c r="L78">
        <v>0.915760233918129</v>
      </c>
      <c r="M78">
        <v>0.92426900584795302</v>
      </c>
      <c r="N78">
        <v>0.93293128654970803</v>
      </c>
      <c r="AL78">
        <v>6</v>
      </c>
      <c r="AM78">
        <f t="shared" si="20"/>
        <v>2</v>
      </c>
      <c r="AN78">
        <f t="shared" si="21"/>
        <v>0.98640350877192995</v>
      </c>
    </row>
    <row r="79" spans="6:40" x14ac:dyDescent="0.2">
      <c r="AL79">
        <v>6</v>
      </c>
      <c r="AM79">
        <f t="shared" si="20"/>
        <v>2.25</v>
      </c>
      <c r="AN79">
        <f t="shared" si="21"/>
        <v>0.98674463937621804</v>
      </c>
    </row>
    <row r="80" spans="6:40" x14ac:dyDescent="0.2">
      <c r="AL80">
        <v>6</v>
      </c>
      <c r="AM80">
        <f t="shared" si="20"/>
        <v>2.5</v>
      </c>
      <c r="AN80">
        <f t="shared" si="21"/>
        <v>0.98631578947368403</v>
      </c>
    </row>
    <row r="81" spans="5:40" x14ac:dyDescent="0.2">
      <c r="AL81">
        <v>6</v>
      </c>
      <c r="AM81">
        <f t="shared" si="20"/>
        <v>2.75</v>
      </c>
      <c r="AN81">
        <f t="shared" si="21"/>
        <v>0.98628389154704998</v>
      </c>
    </row>
    <row r="82" spans="5:40" x14ac:dyDescent="0.2">
      <c r="F82" t="s">
        <v>30</v>
      </c>
      <c r="G82" s="1">
        <v>3</v>
      </c>
      <c r="AL82">
        <v>6</v>
      </c>
      <c r="AM82">
        <f t="shared" si="20"/>
        <v>3</v>
      </c>
      <c r="AN82">
        <f t="shared" si="21"/>
        <v>0.98596491228070204</v>
      </c>
    </row>
    <row r="83" spans="5:40" x14ac:dyDescent="0.2">
      <c r="F83" s="1" t="s">
        <v>33</v>
      </c>
      <c r="AL83">
        <v>12</v>
      </c>
      <c r="AM83">
        <f t="shared" si="20"/>
        <v>0.5</v>
      </c>
      <c r="AN83">
        <f t="shared" ref="AN83:AN93" si="22">AQ25</f>
        <v>0.98596491228070204</v>
      </c>
    </row>
    <row r="84" spans="5:40" x14ac:dyDescent="0.2">
      <c r="F84" t="s">
        <v>32</v>
      </c>
      <c r="T84" t="s">
        <v>58</v>
      </c>
      <c r="AL84">
        <v>12</v>
      </c>
      <c r="AM84">
        <f t="shared" si="20"/>
        <v>0.75</v>
      </c>
      <c r="AN84">
        <f t="shared" si="22"/>
        <v>0.98713450292397698</v>
      </c>
    </row>
    <row r="85" spans="5:40" x14ac:dyDescent="0.2">
      <c r="G85" t="s">
        <v>34</v>
      </c>
      <c r="H85" t="s">
        <v>35</v>
      </c>
      <c r="I85" t="s">
        <v>36</v>
      </c>
      <c r="J85" t="s">
        <v>37</v>
      </c>
      <c r="T85" t="s">
        <v>34</v>
      </c>
      <c r="U85" t="s">
        <v>35</v>
      </c>
      <c r="V85" t="s">
        <v>36</v>
      </c>
      <c r="W85" t="s">
        <v>37</v>
      </c>
      <c r="AL85">
        <v>12</v>
      </c>
      <c r="AM85">
        <f t="shared" si="20"/>
        <v>1</v>
      </c>
      <c r="AN85">
        <f t="shared" si="22"/>
        <v>0.98684210526315796</v>
      </c>
    </row>
    <row r="86" spans="5:40" x14ac:dyDescent="0.2">
      <c r="E86">
        <v>0.5</v>
      </c>
      <c r="F86" t="s">
        <v>11</v>
      </c>
      <c r="G86">
        <v>1613.77</v>
      </c>
      <c r="H86">
        <v>427.95</v>
      </c>
      <c r="I86">
        <v>58.66</v>
      </c>
      <c r="J86">
        <v>5.62</v>
      </c>
      <c r="T86" s="6">
        <f>G86/$C$17</f>
        <v>0.76627255460588795</v>
      </c>
      <c r="U86" s="6">
        <f t="shared" ref="U86:U96" si="23">H86/$C$17</f>
        <v>0.2032051282051282</v>
      </c>
      <c r="V86" s="6">
        <f t="shared" ref="V86:V96" si="24">I86/$C$17</f>
        <v>2.7853751187084518E-2</v>
      </c>
      <c r="W86" s="6">
        <f t="shared" ref="W86:W96" si="25">J86/$C$17</f>
        <v>2.6685660018993351E-3</v>
      </c>
      <c r="AL86">
        <v>12</v>
      </c>
      <c r="AM86">
        <f t="shared" si="20"/>
        <v>1.25</v>
      </c>
      <c r="AN86">
        <f t="shared" si="22"/>
        <v>0.98666666666666702</v>
      </c>
    </row>
    <row r="87" spans="5:40" x14ac:dyDescent="0.2">
      <c r="E87">
        <v>0.75</v>
      </c>
      <c r="F87" t="s">
        <v>12</v>
      </c>
      <c r="G87">
        <v>1411.91</v>
      </c>
      <c r="H87">
        <v>563.46</v>
      </c>
      <c r="I87">
        <v>112.57</v>
      </c>
      <c r="J87">
        <v>18.059999999999999</v>
      </c>
      <c r="T87" s="6">
        <f t="shared" ref="T87:T96" si="26">G87/$C$17</f>
        <v>0.67042260208926885</v>
      </c>
      <c r="U87" s="6">
        <f t="shared" si="23"/>
        <v>0.26754985754985755</v>
      </c>
      <c r="V87" s="6">
        <f t="shared" si="24"/>
        <v>5.3452041785375118E-2</v>
      </c>
      <c r="W87" s="6">
        <f t="shared" si="25"/>
        <v>8.575498575498575E-3</v>
      </c>
      <c r="AL87">
        <v>12</v>
      </c>
      <c r="AM87">
        <f t="shared" si="20"/>
        <v>1.5</v>
      </c>
      <c r="AN87">
        <f t="shared" si="22"/>
        <v>0.98654970760233995</v>
      </c>
    </row>
    <row r="88" spans="5:40" x14ac:dyDescent="0.2">
      <c r="E88">
        <v>1</v>
      </c>
      <c r="F88" t="s">
        <v>13</v>
      </c>
      <c r="G88">
        <v>1235.55</v>
      </c>
      <c r="H88">
        <v>655.03</v>
      </c>
      <c r="I88">
        <v>176.87</v>
      </c>
      <c r="J88">
        <v>38.549999999999997</v>
      </c>
      <c r="T88" s="6">
        <f t="shared" si="26"/>
        <v>0.58668091168091163</v>
      </c>
      <c r="U88" s="6">
        <f t="shared" si="23"/>
        <v>0.31103038936372268</v>
      </c>
      <c r="V88" s="6">
        <f t="shared" si="24"/>
        <v>8.3983855650522313E-2</v>
      </c>
      <c r="W88" s="6">
        <f t="shared" si="25"/>
        <v>1.8304843304843305E-2</v>
      </c>
      <c r="AL88">
        <v>12</v>
      </c>
      <c r="AM88">
        <f t="shared" si="20"/>
        <v>1.75</v>
      </c>
      <c r="AN88">
        <f t="shared" si="22"/>
        <v>0.98696741854636605</v>
      </c>
    </row>
    <row r="89" spans="5:40" x14ac:dyDescent="0.2">
      <c r="E89">
        <v>1.25</v>
      </c>
      <c r="F89" t="s">
        <v>14</v>
      </c>
      <c r="G89">
        <v>1080.98</v>
      </c>
      <c r="H89">
        <v>714.13</v>
      </c>
      <c r="I89">
        <v>242.59</v>
      </c>
      <c r="J89">
        <v>68.3</v>
      </c>
      <c r="T89" s="6">
        <f t="shared" si="26"/>
        <v>0.51328584995251658</v>
      </c>
      <c r="U89" s="6">
        <f t="shared" si="23"/>
        <v>0.33909306742640077</v>
      </c>
      <c r="V89" s="6">
        <f t="shared" si="24"/>
        <v>0.11518993352326685</v>
      </c>
      <c r="W89" s="6">
        <f t="shared" si="25"/>
        <v>3.2431149097815762E-2</v>
      </c>
      <c r="AL89">
        <v>12</v>
      </c>
      <c r="AM89">
        <f t="shared" si="20"/>
        <v>2</v>
      </c>
      <c r="AN89">
        <f t="shared" si="22"/>
        <v>0.98640350877192995</v>
      </c>
    </row>
    <row r="90" spans="5:40" x14ac:dyDescent="0.2">
      <c r="E90">
        <v>1.5</v>
      </c>
      <c r="F90" t="s">
        <v>15</v>
      </c>
      <c r="G90">
        <v>942.93</v>
      </c>
      <c r="H90">
        <v>750.86</v>
      </c>
      <c r="I90">
        <v>303.95999999999998</v>
      </c>
      <c r="J90">
        <v>108.25</v>
      </c>
      <c r="T90" s="6">
        <f t="shared" si="26"/>
        <v>0.44773504273504272</v>
      </c>
      <c r="U90" s="6">
        <f t="shared" si="23"/>
        <v>0.35653371320037985</v>
      </c>
      <c r="V90" s="6">
        <f t="shared" si="24"/>
        <v>0.14433048433048432</v>
      </c>
      <c r="W90" s="6">
        <f t="shared" si="25"/>
        <v>5.1400759734093068E-2</v>
      </c>
      <c r="AL90">
        <v>12</v>
      </c>
      <c r="AM90">
        <f t="shared" si="20"/>
        <v>2.25</v>
      </c>
      <c r="AN90">
        <f t="shared" si="22"/>
        <v>0.98635477582845998</v>
      </c>
    </row>
    <row r="91" spans="5:40" x14ac:dyDescent="0.2">
      <c r="E91">
        <v>1.75</v>
      </c>
      <c r="F91" t="s">
        <v>16</v>
      </c>
      <c r="G91">
        <v>820.79</v>
      </c>
      <c r="H91">
        <v>765.95</v>
      </c>
      <c r="I91">
        <v>361.65</v>
      </c>
      <c r="J91">
        <v>157.61000000000001</v>
      </c>
      <c r="T91" s="6">
        <f t="shared" si="26"/>
        <v>0.38973884140550807</v>
      </c>
      <c r="U91" s="6">
        <f t="shared" si="23"/>
        <v>0.36369895536562208</v>
      </c>
      <c r="V91" s="6">
        <f t="shared" si="24"/>
        <v>0.17172364672364671</v>
      </c>
      <c r="W91" s="6">
        <f t="shared" si="25"/>
        <v>7.4838556505223183E-2</v>
      </c>
      <c r="AL91">
        <v>12</v>
      </c>
      <c r="AM91">
        <f t="shared" si="20"/>
        <v>2.5</v>
      </c>
      <c r="AN91">
        <f t="shared" si="22"/>
        <v>0.98631578947368403</v>
      </c>
    </row>
    <row r="92" spans="5:40" x14ac:dyDescent="0.2">
      <c r="E92">
        <v>2</v>
      </c>
      <c r="F92" t="s">
        <v>17</v>
      </c>
      <c r="G92">
        <v>713.81</v>
      </c>
      <c r="H92">
        <v>760.56</v>
      </c>
      <c r="I92">
        <v>416.6</v>
      </c>
      <c r="J92">
        <v>215.03</v>
      </c>
      <c r="T92" s="6">
        <f t="shared" si="26"/>
        <v>0.33894112060778725</v>
      </c>
      <c r="U92" s="6">
        <f t="shared" si="23"/>
        <v>0.36113960113960114</v>
      </c>
      <c r="V92" s="6">
        <f t="shared" si="24"/>
        <v>0.19781576448243116</v>
      </c>
      <c r="W92" s="6">
        <f t="shared" si="25"/>
        <v>0.10210351377018044</v>
      </c>
      <c r="AL92">
        <v>12</v>
      </c>
      <c r="AM92">
        <f t="shared" si="20"/>
        <v>2.75</v>
      </c>
      <c r="AN92">
        <f t="shared" si="22"/>
        <v>0.98612440191387596</v>
      </c>
    </row>
    <row r="93" spans="5:40" x14ac:dyDescent="0.2">
      <c r="E93">
        <v>2.25</v>
      </c>
      <c r="F93" t="s">
        <v>18</v>
      </c>
      <c r="G93">
        <v>616.14</v>
      </c>
      <c r="H93">
        <v>748.04</v>
      </c>
      <c r="I93">
        <v>459.62</v>
      </c>
      <c r="J93">
        <v>282.2</v>
      </c>
      <c r="T93" s="6">
        <f t="shared" si="26"/>
        <v>0.29256410256410254</v>
      </c>
      <c r="U93" s="6">
        <f t="shared" si="23"/>
        <v>0.3551946818613485</v>
      </c>
      <c r="V93" s="6">
        <f t="shared" si="24"/>
        <v>0.21824311490978157</v>
      </c>
      <c r="W93" s="6">
        <f t="shared" si="25"/>
        <v>0.13399810066476733</v>
      </c>
      <c r="AL93">
        <v>12</v>
      </c>
      <c r="AM93">
        <f t="shared" si="20"/>
        <v>3</v>
      </c>
      <c r="AN93">
        <f t="shared" si="22"/>
        <v>0.98625730994152006</v>
      </c>
    </row>
    <row r="94" spans="5:40" x14ac:dyDescent="0.2">
      <c r="E94">
        <v>2.5</v>
      </c>
      <c r="F94" t="s">
        <v>19</v>
      </c>
      <c r="G94">
        <v>531.09</v>
      </c>
      <c r="H94">
        <v>721.2</v>
      </c>
      <c r="I94">
        <v>495.24</v>
      </c>
      <c r="J94">
        <v>358.47</v>
      </c>
      <c r="T94" s="6">
        <f t="shared" si="26"/>
        <v>0.25217948717948718</v>
      </c>
      <c r="U94" s="6">
        <f t="shared" si="23"/>
        <v>0.34245014245014249</v>
      </c>
      <c r="V94" s="6">
        <f t="shared" si="24"/>
        <v>0.23515669515669516</v>
      </c>
      <c r="W94" s="6">
        <f t="shared" si="25"/>
        <v>0.17021367521367523</v>
      </c>
    </row>
    <row r="95" spans="5:40" x14ac:dyDescent="0.2">
      <c r="E95">
        <v>2.75</v>
      </c>
      <c r="F95" t="s">
        <v>20</v>
      </c>
      <c r="G95">
        <v>455.03</v>
      </c>
      <c r="H95">
        <v>686.75</v>
      </c>
      <c r="I95">
        <v>522.53</v>
      </c>
      <c r="J95">
        <v>441.69</v>
      </c>
      <c r="T95" s="6">
        <f t="shared" si="26"/>
        <v>0.21606362773029439</v>
      </c>
      <c r="U95" s="6">
        <f t="shared" si="23"/>
        <v>0.32609211775878444</v>
      </c>
      <c r="V95" s="6">
        <f t="shared" si="24"/>
        <v>0.24811490978157644</v>
      </c>
      <c r="W95" s="6">
        <f t="shared" si="25"/>
        <v>0.20972934472934474</v>
      </c>
    </row>
    <row r="96" spans="5:40" x14ac:dyDescent="0.2">
      <c r="E96">
        <v>3</v>
      </c>
      <c r="F96" t="s">
        <v>21</v>
      </c>
      <c r="G96">
        <v>386.67</v>
      </c>
      <c r="H96">
        <v>644.85</v>
      </c>
      <c r="I96">
        <v>542.35</v>
      </c>
      <c r="J96">
        <v>532.13</v>
      </c>
      <c r="T96" s="6">
        <f t="shared" si="26"/>
        <v>0.1836039886039886</v>
      </c>
      <c r="U96" s="6">
        <f t="shared" si="23"/>
        <v>0.30619658119658122</v>
      </c>
      <c r="V96" s="6">
        <f t="shared" si="24"/>
        <v>0.25752611585944918</v>
      </c>
      <c r="W96" s="6">
        <f t="shared" si="25"/>
        <v>0.25267331433998103</v>
      </c>
    </row>
    <row r="97" spans="6:23" x14ac:dyDescent="0.2">
      <c r="T97" s="6"/>
      <c r="U97" s="6"/>
      <c r="V97" s="6"/>
      <c r="W97" s="6"/>
    </row>
    <row r="98" spans="6:23" x14ac:dyDescent="0.2">
      <c r="F98" s="1" t="s">
        <v>23</v>
      </c>
    </row>
    <row r="99" spans="6:23" x14ac:dyDescent="0.2">
      <c r="F99" t="s">
        <v>22</v>
      </c>
      <c r="G99">
        <v>2.5000000000000001E-2</v>
      </c>
      <c r="H99">
        <v>50</v>
      </c>
      <c r="I99">
        <v>0.97499999999999998</v>
      </c>
    </row>
    <row r="100" spans="6:23" x14ac:dyDescent="0.2">
      <c r="G100" t="s">
        <v>8</v>
      </c>
      <c r="H100" t="s">
        <v>9</v>
      </c>
      <c r="I100" t="s">
        <v>10</v>
      </c>
      <c r="L100" t="s">
        <v>25</v>
      </c>
      <c r="M100" t="s">
        <v>26</v>
      </c>
      <c r="N100" t="s">
        <v>27</v>
      </c>
    </row>
    <row r="101" spans="6:23" x14ac:dyDescent="0.2">
      <c r="F101" t="s">
        <v>11</v>
      </c>
      <c r="G101">
        <v>0.97719298245613995</v>
      </c>
      <c r="H101">
        <v>0.98596491228070204</v>
      </c>
      <c r="I101">
        <v>0.99298245614034997</v>
      </c>
      <c r="K101">
        <v>0.5</v>
      </c>
      <c r="L101">
        <f t="shared" ref="L101:L111" si="27">G101</f>
        <v>0.97719298245613995</v>
      </c>
      <c r="M101">
        <f t="shared" ref="M101:M111" si="28">I101</f>
        <v>0.99298245614034997</v>
      </c>
      <c r="N101">
        <f t="shared" ref="N101:N111" si="29">H101</f>
        <v>0.98596491228070204</v>
      </c>
    </row>
    <row r="102" spans="6:23" x14ac:dyDescent="0.2">
      <c r="F102" t="s">
        <v>12</v>
      </c>
      <c r="G102">
        <v>0.97833333333333306</v>
      </c>
      <c r="H102">
        <v>0.98596491228070204</v>
      </c>
      <c r="I102">
        <v>0.99298245614034997</v>
      </c>
      <c r="K102">
        <v>0.75</v>
      </c>
      <c r="L102">
        <f t="shared" si="27"/>
        <v>0.97833333333333306</v>
      </c>
      <c r="M102">
        <f t="shared" si="28"/>
        <v>0.99298245614034997</v>
      </c>
      <c r="N102">
        <f t="shared" si="29"/>
        <v>0.98596491228070204</v>
      </c>
    </row>
    <row r="103" spans="6:23" x14ac:dyDescent="0.2">
      <c r="F103" t="s">
        <v>13</v>
      </c>
      <c r="G103">
        <v>0.98070175438596496</v>
      </c>
      <c r="H103">
        <v>0.98684210526315796</v>
      </c>
      <c r="I103">
        <v>0.99168859649122798</v>
      </c>
      <c r="K103">
        <v>1</v>
      </c>
      <c r="L103">
        <f t="shared" si="27"/>
        <v>0.98070175438596496</v>
      </c>
      <c r="M103">
        <f t="shared" si="28"/>
        <v>0.99168859649122798</v>
      </c>
      <c r="N103">
        <f t="shared" si="29"/>
        <v>0.98684210526315796</v>
      </c>
    </row>
    <row r="104" spans="6:23" x14ac:dyDescent="0.2">
      <c r="F104" t="s">
        <v>14</v>
      </c>
      <c r="G104">
        <v>0.97857894736842099</v>
      </c>
      <c r="H104">
        <v>0.98526315789473695</v>
      </c>
      <c r="I104">
        <v>0.99017543859649104</v>
      </c>
      <c r="K104">
        <v>1.25</v>
      </c>
      <c r="L104">
        <f t="shared" si="27"/>
        <v>0.97857894736842099</v>
      </c>
      <c r="M104">
        <f t="shared" si="28"/>
        <v>0.99017543859649104</v>
      </c>
      <c r="N104">
        <f t="shared" si="29"/>
        <v>0.98526315789473695</v>
      </c>
    </row>
    <row r="105" spans="6:23" x14ac:dyDescent="0.2">
      <c r="F105" t="s">
        <v>15</v>
      </c>
      <c r="G105">
        <v>0.97864035087719303</v>
      </c>
      <c r="H105">
        <v>0.984795321637427</v>
      </c>
      <c r="I105">
        <v>0.98947368421052595</v>
      </c>
      <c r="K105">
        <v>1.5</v>
      </c>
      <c r="L105">
        <f t="shared" si="27"/>
        <v>0.97864035087719303</v>
      </c>
      <c r="M105">
        <f t="shared" si="28"/>
        <v>0.98947368421052595</v>
      </c>
      <c r="N105">
        <f t="shared" si="29"/>
        <v>0.984795321637427</v>
      </c>
    </row>
    <row r="106" spans="6:23" x14ac:dyDescent="0.2">
      <c r="F106" t="s">
        <v>16</v>
      </c>
      <c r="G106">
        <v>0.97768170426065204</v>
      </c>
      <c r="H106">
        <v>0.98320802005012498</v>
      </c>
      <c r="I106">
        <v>0.98796992481203005</v>
      </c>
      <c r="K106">
        <v>1.75</v>
      </c>
      <c r="L106">
        <f t="shared" si="27"/>
        <v>0.97768170426065204</v>
      </c>
      <c r="M106">
        <f t="shared" si="28"/>
        <v>0.98796992481203005</v>
      </c>
      <c r="N106">
        <f t="shared" si="29"/>
        <v>0.98320802005012498</v>
      </c>
    </row>
    <row r="107" spans="6:23" x14ac:dyDescent="0.2">
      <c r="F107" t="s">
        <v>17</v>
      </c>
      <c r="G107">
        <v>0.97719298245613995</v>
      </c>
      <c r="H107">
        <v>0.98201754385965001</v>
      </c>
      <c r="I107">
        <v>0.98663377192982404</v>
      </c>
      <c r="K107">
        <v>2</v>
      </c>
      <c r="L107">
        <f t="shared" si="27"/>
        <v>0.97719298245613995</v>
      </c>
      <c r="M107">
        <f t="shared" si="28"/>
        <v>0.98663377192982404</v>
      </c>
      <c r="N107">
        <f t="shared" si="29"/>
        <v>0.98201754385965001</v>
      </c>
    </row>
    <row r="108" spans="6:23" x14ac:dyDescent="0.2">
      <c r="F108" t="s">
        <v>18</v>
      </c>
      <c r="G108">
        <v>0.97484405458089696</v>
      </c>
      <c r="H108">
        <v>0.98011695906432705</v>
      </c>
      <c r="I108">
        <v>0.98577972709551698</v>
      </c>
      <c r="K108">
        <v>2.25</v>
      </c>
      <c r="L108">
        <f t="shared" si="27"/>
        <v>0.97484405458089696</v>
      </c>
      <c r="M108">
        <f t="shared" si="28"/>
        <v>0.98577972709551698</v>
      </c>
      <c r="N108">
        <f t="shared" si="29"/>
        <v>0.98011695906432705</v>
      </c>
    </row>
    <row r="109" spans="6:23" x14ac:dyDescent="0.2">
      <c r="F109" t="s">
        <v>19</v>
      </c>
      <c r="G109">
        <v>0.97228070175438597</v>
      </c>
      <c r="H109">
        <v>0.97789473684210504</v>
      </c>
      <c r="I109">
        <v>0.98280701754386002</v>
      </c>
      <c r="K109">
        <v>2.5</v>
      </c>
      <c r="L109">
        <f t="shared" si="27"/>
        <v>0.97228070175438597</v>
      </c>
      <c r="M109">
        <f t="shared" si="28"/>
        <v>0.98280701754386002</v>
      </c>
      <c r="N109">
        <f t="shared" si="29"/>
        <v>0.97789473684210504</v>
      </c>
    </row>
    <row r="110" spans="6:23" x14ac:dyDescent="0.2">
      <c r="F110" t="s">
        <v>20</v>
      </c>
      <c r="G110">
        <v>0.97016746411483301</v>
      </c>
      <c r="H110">
        <v>0.97511961722488005</v>
      </c>
      <c r="I110">
        <v>0.98055821371610796</v>
      </c>
      <c r="K110">
        <v>2.75</v>
      </c>
      <c r="L110">
        <f t="shared" si="27"/>
        <v>0.97016746411483301</v>
      </c>
      <c r="M110">
        <f t="shared" si="28"/>
        <v>0.98055821371610796</v>
      </c>
      <c r="N110">
        <f t="shared" si="29"/>
        <v>0.97511961722488005</v>
      </c>
    </row>
    <row r="111" spans="6:23" x14ac:dyDescent="0.2">
      <c r="F111" t="s">
        <v>21</v>
      </c>
      <c r="G111">
        <v>0.96635964912280703</v>
      </c>
      <c r="H111">
        <v>0.97280701754386001</v>
      </c>
      <c r="I111">
        <v>0.97705409356725104</v>
      </c>
      <c r="K111">
        <v>3</v>
      </c>
      <c r="L111">
        <f t="shared" si="27"/>
        <v>0.96635964912280703</v>
      </c>
      <c r="M111">
        <f t="shared" si="28"/>
        <v>0.97705409356725104</v>
      </c>
      <c r="N111">
        <f t="shared" si="29"/>
        <v>0.97280701754386001</v>
      </c>
    </row>
    <row r="120" spans="5:21" x14ac:dyDescent="0.2">
      <c r="F120" t="s">
        <v>30</v>
      </c>
      <c r="G120" s="1">
        <v>6</v>
      </c>
    </row>
    <row r="121" spans="5:21" x14ac:dyDescent="0.2">
      <c r="F121" s="1" t="s">
        <v>33</v>
      </c>
    </row>
    <row r="122" spans="5:21" x14ac:dyDescent="0.2">
      <c r="F122" t="s">
        <v>32</v>
      </c>
      <c r="T122" t="s">
        <v>58</v>
      </c>
    </row>
    <row r="123" spans="5:21" x14ac:dyDescent="0.2">
      <c r="G123" t="s">
        <v>34</v>
      </c>
      <c r="H123" t="s">
        <v>35</v>
      </c>
      <c r="I123" t="s">
        <v>36</v>
      </c>
      <c r="J123" t="s">
        <v>37</v>
      </c>
      <c r="K123" t="s">
        <v>38</v>
      </c>
      <c r="L123" t="s">
        <v>39</v>
      </c>
      <c r="M123" t="s">
        <v>40</v>
      </c>
      <c r="T123" t="s">
        <v>34</v>
      </c>
      <c r="U123" t="s">
        <v>35</v>
      </c>
    </row>
    <row r="124" spans="5:21" x14ac:dyDescent="0.2">
      <c r="E124">
        <v>0.5</v>
      </c>
      <c r="F124" t="s">
        <v>11</v>
      </c>
      <c r="G124">
        <v>1614.52</v>
      </c>
      <c r="H124">
        <v>426.67</v>
      </c>
      <c r="I124">
        <v>58.97</v>
      </c>
      <c r="J124">
        <v>5.44</v>
      </c>
      <c r="K124">
        <v>0.35</v>
      </c>
      <c r="L124">
        <v>0.05</v>
      </c>
      <c r="M124">
        <v>0</v>
      </c>
      <c r="T124" s="6">
        <f>G124/$C$17</f>
        <v>0.76662867996201334</v>
      </c>
      <c r="U124" s="6">
        <f t="shared" ref="U124:U125" si="30">H124/$C$17</f>
        <v>0.20259734093067427</v>
      </c>
    </row>
    <row r="125" spans="5:21" x14ac:dyDescent="0.2">
      <c r="E125">
        <v>0.75</v>
      </c>
      <c r="F125" t="s">
        <v>12</v>
      </c>
      <c r="G125">
        <v>1413.56</v>
      </c>
      <c r="H125">
        <v>561.69000000000005</v>
      </c>
      <c r="I125">
        <v>112.35</v>
      </c>
      <c r="J125">
        <v>16.66</v>
      </c>
      <c r="K125">
        <v>1.56</v>
      </c>
      <c r="L125">
        <v>0.16</v>
      </c>
      <c r="M125">
        <v>0.02</v>
      </c>
      <c r="T125" s="6">
        <f t="shared" ref="T125" si="31">G125/$C$17</f>
        <v>0.67120607787274456</v>
      </c>
      <c r="U125" s="6">
        <f t="shared" si="30"/>
        <v>0.26670940170940172</v>
      </c>
    </row>
    <row r="126" spans="5:21" x14ac:dyDescent="0.2">
      <c r="E126">
        <v>1</v>
      </c>
      <c r="F126" t="s">
        <v>13</v>
      </c>
      <c r="G126">
        <v>1239.3900000000001</v>
      </c>
      <c r="H126">
        <v>652.52</v>
      </c>
      <c r="I126">
        <v>176.16</v>
      </c>
      <c r="J126">
        <v>32.479999999999997</v>
      </c>
      <c r="K126">
        <v>4.8099999999999996</v>
      </c>
      <c r="L126">
        <v>0.59</v>
      </c>
      <c r="M126">
        <v>0.05</v>
      </c>
      <c r="O126">
        <f t="shared" ref="O126:O134" si="32">SUM(H126:M126)/SUM(G126:M126)</f>
        <v>0.41149572649572635</v>
      </c>
    </row>
    <row r="127" spans="5:21" x14ac:dyDescent="0.2">
      <c r="E127">
        <v>1.25</v>
      </c>
      <c r="F127" t="s">
        <v>14</v>
      </c>
      <c r="G127">
        <v>1087.6400000000001</v>
      </c>
      <c r="H127">
        <v>712.67</v>
      </c>
      <c r="I127">
        <v>238.21</v>
      </c>
      <c r="J127">
        <v>55.29</v>
      </c>
      <c r="K127">
        <v>10.58</v>
      </c>
      <c r="L127">
        <v>1.43</v>
      </c>
      <c r="M127">
        <v>0.18</v>
      </c>
      <c r="O127">
        <f t="shared" si="32"/>
        <v>0.48355175688509028</v>
      </c>
    </row>
    <row r="128" spans="5:21" x14ac:dyDescent="0.2">
      <c r="E128">
        <v>1.5</v>
      </c>
      <c r="F128" t="s">
        <v>15</v>
      </c>
      <c r="G128">
        <v>952.14</v>
      </c>
      <c r="H128">
        <v>750.38</v>
      </c>
      <c r="I128">
        <v>299.89999999999998</v>
      </c>
      <c r="J128">
        <v>82.09</v>
      </c>
      <c r="K128">
        <v>17.39</v>
      </c>
      <c r="L128">
        <v>3.65</v>
      </c>
      <c r="M128">
        <v>0.45</v>
      </c>
      <c r="O128">
        <f t="shared" si="32"/>
        <v>0.54789173789173795</v>
      </c>
    </row>
    <row r="129" spans="5:15" x14ac:dyDescent="0.2">
      <c r="E129">
        <v>1.75</v>
      </c>
      <c r="F129" t="s">
        <v>16</v>
      </c>
      <c r="G129">
        <v>837.03</v>
      </c>
      <c r="H129">
        <v>762.35</v>
      </c>
      <c r="I129">
        <v>358.26</v>
      </c>
      <c r="J129">
        <v>112.91</v>
      </c>
      <c r="K129">
        <v>28.56</v>
      </c>
      <c r="L129">
        <v>5.48</v>
      </c>
      <c r="M129">
        <v>1.41</v>
      </c>
      <c r="O129">
        <f t="shared" si="32"/>
        <v>0.60254985754985768</v>
      </c>
    </row>
    <row r="130" spans="5:15" x14ac:dyDescent="0.2">
      <c r="E130">
        <v>2</v>
      </c>
      <c r="F130" t="s">
        <v>17</v>
      </c>
      <c r="G130">
        <v>732.12</v>
      </c>
      <c r="H130">
        <v>767.03</v>
      </c>
      <c r="I130">
        <v>406.42</v>
      </c>
      <c r="J130">
        <v>147.53</v>
      </c>
      <c r="K130">
        <v>40.78</v>
      </c>
      <c r="L130">
        <v>9.7100000000000009</v>
      </c>
      <c r="M130">
        <v>2.41</v>
      </c>
      <c r="O130">
        <f t="shared" si="32"/>
        <v>0.65236467236467233</v>
      </c>
    </row>
    <row r="131" spans="5:15" x14ac:dyDescent="0.2">
      <c r="E131">
        <v>2.25</v>
      </c>
      <c r="F131" t="s">
        <v>18</v>
      </c>
      <c r="G131">
        <v>642.54</v>
      </c>
      <c r="H131">
        <v>756.02</v>
      </c>
      <c r="I131">
        <v>448.1</v>
      </c>
      <c r="J131">
        <v>183.02</v>
      </c>
      <c r="K131">
        <v>57.02</v>
      </c>
      <c r="L131">
        <v>14.74</v>
      </c>
      <c r="M131">
        <v>4.5599999999999996</v>
      </c>
      <c r="O131">
        <f t="shared" si="32"/>
        <v>0.69490028490028499</v>
      </c>
    </row>
    <row r="132" spans="5:15" x14ac:dyDescent="0.2">
      <c r="E132">
        <v>2.5</v>
      </c>
      <c r="F132" t="s">
        <v>19</v>
      </c>
      <c r="G132">
        <v>563.54999999999995</v>
      </c>
      <c r="H132">
        <v>736.25</v>
      </c>
      <c r="I132">
        <v>484.1</v>
      </c>
      <c r="J132">
        <v>217.78</v>
      </c>
      <c r="K132">
        <v>75.48</v>
      </c>
      <c r="L132">
        <v>21.64</v>
      </c>
      <c r="M132">
        <v>7.2</v>
      </c>
      <c r="O132">
        <f t="shared" si="32"/>
        <v>0.73240740740740762</v>
      </c>
    </row>
    <row r="133" spans="5:15" x14ac:dyDescent="0.2">
      <c r="E133">
        <v>2.75</v>
      </c>
      <c r="F133" t="s">
        <v>20</v>
      </c>
      <c r="G133">
        <v>495.98</v>
      </c>
      <c r="H133">
        <v>705.44</v>
      </c>
      <c r="I133">
        <v>517.29</v>
      </c>
      <c r="J133">
        <v>250.52</v>
      </c>
      <c r="K133">
        <v>95.12</v>
      </c>
      <c r="L133">
        <v>30.84</v>
      </c>
      <c r="M133">
        <v>10.81</v>
      </c>
      <c r="O133">
        <f t="shared" si="32"/>
        <v>0.7644919278252611</v>
      </c>
    </row>
    <row r="134" spans="5:15" x14ac:dyDescent="0.2">
      <c r="E134">
        <v>3</v>
      </c>
      <c r="F134" t="s">
        <v>21</v>
      </c>
      <c r="G134">
        <v>438.05</v>
      </c>
      <c r="H134">
        <v>673.49</v>
      </c>
      <c r="I134">
        <v>532.87</v>
      </c>
      <c r="J134">
        <v>286.62</v>
      </c>
      <c r="K134">
        <v>117.89</v>
      </c>
      <c r="L134">
        <v>40.53</v>
      </c>
      <c r="M134">
        <v>16.55</v>
      </c>
      <c r="N134" s="3">
        <f>M134/2000</f>
        <v>8.2750000000000011E-3</v>
      </c>
      <c r="O134">
        <f t="shared" si="32"/>
        <v>0.79199905033238371</v>
      </c>
    </row>
    <row r="136" spans="5:15" x14ac:dyDescent="0.2">
      <c r="F136" s="1" t="s">
        <v>23</v>
      </c>
    </row>
    <row r="137" spans="5:15" x14ac:dyDescent="0.2">
      <c r="F137" t="s">
        <v>22</v>
      </c>
      <c r="G137">
        <v>2.5000000000000001E-2</v>
      </c>
      <c r="H137">
        <v>50</v>
      </c>
      <c r="I137">
        <v>0.97499999999999998</v>
      </c>
    </row>
    <row r="138" spans="5:15" x14ac:dyDescent="0.2">
      <c r="G138" t="s">
        <v>8</v>
      </c>
      <c r="H138" t="s">
        <v>9</v>
      </c>
      <c r="I138" t="s">
        <v>10</v>
      </c>
      <c r="L138" t="s">
        <v>25</v>
      </c>
      <c r="M138" t="s">
        <v>26</v>
      </c>
      <c r="N138" t="s">
        <v>27</v>
      </c>
    </row>
    <row r="139" spans="5:15" x14ac:dyDescent="0.2">
      <c r="F139" t="s">
        <v>11</v>
      </c>
      <c r="G139">
        <v>0.97719298245613995</v>
      </c>
      <c r="H139">
        <v>0.987719298245614</v>
      </c>
      <c r="I139">
        <v>0.99473684210526303</v>
      </c>
      <c r="K139">
        <v>0.5</v>
      </c>
      <c r="L139">
        <f t="shared" ref="L139:L149" si="33">G139</f>
        <v>0.97719298245613995</v>
      </c>
      <c r="M139">
        <f t="shared" ref="M139:M149" si="34">I139</f>
        <v>0.99473684210526303</v>
      </c>
      <c r="N139">
        <f t="shared" ref="N139:N149" si="35">H139</f>
        <v>0.987719298245614</v>
      </c>
    </row>
    <row r="140" spans="5:15" x14ac:dyDescent="0.2">
      <c r="F140" t="s">
        <v>12</v>
      </c>
      <c r="G140">
        <v>0.97833333333333306</v>
      </c>
      <c r="H140">
        <v>0.98654970760233995</v>
      </c>
      <c r="I140">
        <v>0.99359649122807003</v>
      </c>
      <c r="K140">
        <v>0.75</v>
      </c>
      <c r="L140">
        <f t="shared" si="33"/>
        <v>0.97833333333333306</v>
      </c>
      <c r="M140">
        <f t="shared" si="34"/>
        <v>0.99359649122807003</v>
      </c>
      <c r="N140">
        <f t="shared" si="35"/>
        <v>0.98654970760233995</v>
      </c>
    </row>
    <row r="141" spans="5:15" x14ac:dyDescent="0.2">
      <c r="F141" t="s">
        <v>13</v>
      </c>
      <c r="G141">
        <v>0.97890350877193</v>
      </c>
      <c r="H141">
        <v>0.98684210526315796</v>
      </c>
      <c r="I141">
        <v>0.99298245614034997</v>
      </c>
      <c r="K141">
        <v>1</v>
      </c>
      <c r="L141">
        <f t="shared" si="33"/>
        <v>0.97890350877193</v>
      </c>
      <c r="M141">
        <f t="shared" si="34"/>
        <v>0.99298245614034997</v>
      </c>
      <c r="N141">
        <f t="shared" si="35"/>
        <v>0.98684210526315796</v>
      </c>
    </row>
    <row r="142" spans="5:15" x14ac:dyDescent="0.2">
      <c r="F142" t="s">
        <v>14</v>
      </c>
      <c r="G142">
        <v>0.98064912280701799</v>
      </c>
      <c r="H142">
        <v>0.98666666666666702</v>
      </c>
      <c r="I142">
        <v>0.99194736842105302</v>
      </c>
      <c r="K142">
        <v>1.25</v>
      </c>
      <c r="L142">
        <f t="shared" si="33"/>
        <v>0.98064912280701799</v>
      </c>
      <c r="M142">
        <f t="shared" si="34"/>
        <v>0.99194736842105302</v>
      </c>
      <c r="N142">
        <f t="shared" si="35"/>
        <v>0.98666666666666702</v>
      </c>
    </row>
    <row r="143" spans="5:15" x14ac:dyDescent="0.2">
      <c r="F143" t="s">
        <v>15</v>
      </c>
      <c r="G143">
        <v>0.98097953216374301</v>
      </c>
      <c r="H143">
        <v>0.98654970760233995</v>
      </c>
      <c r="I143">
        <v>0.99095029239765997</v>
      </c>
      <c r="K143">
        <v>1.5</v>
      </c>
      <c r="L143">
        <f t="shared" si="33"/>
        <v>0.98097953216374301</v>
      </c>
      <c r="M143">
        <f t="shared" si="34"/>
        <v>0.99095029239765997</v>
      </c>
      <c r="N143">
        <f t="shared" si="35"/>
        <v>0.98654970760233995</v>
      </c>
    </row>
    <row r="144" spans="5:15" x14ac:dyDescent="0.2">
      <c r="F144" t="s">
        <v>16</v>
      </c>
      <c r="G144">
        <v>0.97968671679198005</v>
      </c>
      <c r="H144">
        <v>0.98621553884711799</v>
      </c>
      <c r="I144">
        <v>0.99047619047618995</v>
      </c>
      <c r="K144">
        <v>1.75</v>
      </c>
      <c r="L144">
        <f t="shared" si="33"/>
        <v>0.97968671679198005</v>
      </c>
      <c r="M144">
        <f t="shared" si="34"/>
        <v>0.99047619047618995</v>
      </c>
      <c r="N144">
        <f t="shared" si="35"/>
        <v>0.98621553884711799</v>
      </c>
    </row>
    <row r="145" spans="5:32" x14ac:dyDescent="0.2">
      <c r="F145" t="s">
        <v>17</v>
      </c>
      <c r="G145">
        <v>0.98222587719298204</v>
      </c>
      <c r="H145">
        <v>0.98640350877192995</v>
      </c>
      <c r="I145">
        <v>0.99014254385964895</v>
      </c>
      <c r="K145">
        <v>2</v>
      </c>
      <c r="L145">
        <f t="shared" si="33"/>
        <v>0.98222587719298204</v>
      </c>
      <c r="M145">
        <f t="shared" si="34"/>
        <v>0.99014254385964895</v>
      </c>
      <c r="N145">
        <f t="shared" si="35"/>
        <v>0.98640350877192995</v>
      </c>
    </row>
    <row r="146" spans="5:32" x14ac:dyDescent="0.2">
      <c r="F146" t="s">
        <v>18</v>
      </c>
      <c r="G146">
        <v>0.98206627680311998</v>
      </c>
      <c r="H146">
        <v>0.98674463937621804</v>
      </c>
      <c r="I146">
        <v>0.99045808966861604</v>
      </c>
      <c r="K146">
        <v>2.25</v>
      </c>
      <c r="L146">
        <f t="shared" si="33"/>
        <v>0.98206627680311998</v>
      </c>
      <c r="M146">
        <f t="shared" si="34"/>
        <v>0.99045808966861604</v>
      </c>
      <c r="N146">
        <f t="shared" si="35"/>
        <v>0.98674463937621804</v>
      </c>
    </row>
    <row r="147" spans="5:32" x14ac:dyDescent="0.2">
      <c r="F147" t="s">
        <v>19</v>
      </c>
      <c r="G147">
        <v>0.98262280701754401</v>
      </c>
      <c r="H147">
        <v>0.98631578947368403</v>
      </c>
      <c r="I147">
        <v>0.99000877192982495</v>
      </c>
      <c r="K147">
        <v>2.5</v>
      </c>
      <c r="L147">
        <f t="shared" si="33"/>
        <v>0.98262280701754401</v>
      </c>
      <c r="M147">
        <f t="shared" si="34"/>
        <v>0.99000877192982495</v>
      </c>
      <c r="N147">
        <f t="shared" si="35"/>
        <v>0.98631578947368403</v>
      </c>
    </row>
    <row r="148" spans="5:32" x14ac:dyDescent="0.2">
      <c r="F148" t="s">
        <v>20</v>
      </c>
      <c r="G148">
        <v>0.98180223285486401</v>
      </c>
      <c r="H148">
        <v>0.98628389154704998</v>
      </c>
      <c r="I148">
        <v>0.98915470494417901</v>
      </c>
      <c r="K148">
        <v>2.75</v>
      </c>
      <c r="L148">
        <f t="shared" si="33"/>
        <v>0.98180223285486401</v>
      </c>
      <c r="M148">
        <f t="shared" si="34"/>
        <v>0.98915470494417901</v>
      </c>
      <c r="N148">
        <f t="shared" si="35"/>
        <v>0.98628389154704998</v>
      </c>
    </row>
    <row r="149" spans="5:32" x14ac:dyDescent="0.2">
      <c r="F149" t="s">
        <v>21</v>
      </c>
      <c r="G149">
        <v>0.98230263157894704</v>
      </c>
      <c r="H149">
        <v>0.98596491228070204</v>
      </c>
      <c r="I149">
        <v>0.98962719298245605</v>
      </c>
      <c r="K149">
        <v>3</v>
      </c>
      <c r="L149">
        <f t="shared" si="33"/>
        <v>0.98230263157894704</v>
      </c>
      <c r="M149">
        <f t="shared" si="34"/>
        <v>0.98962719298245605</v>
      </c>
      <c r="N149">
        <f t="shared" si="35"/>
        <v>0.98596491228070204</v>
      </c>
    </row>
    <row r="155" spans="5:32" x14ac:dyDescent="0.2">
      <c r="F155" t="s">
        <v>30</v>
      </c>
      <c r="G155" s="1">
        <v>12</v>
      </c>
    </row>
    <row r="156" spans="5:32" x14ac:dyDescent="0.2">
      <c r="F156" s="1" t="s">
        <v>33</v>
      </c>
      <c r="T156" t="str">
        <f>[1]!cat(T159:AF169,",")</f>
        <v>0.766201329534663,0.203528015194682,2.76353276353276E-02,2.46913580246914E-03,1.61443494776828E-04,4.74833808167142E-06,0,0,0,0,0,0,0,0.671467236467236,0.266035137701804,5.39458689458689E-02,7.60208926875594E-03,8.68945868945869E-04,6.17283950617284E-05,1.89933523266857E-05,0,0,0,0,0,0,0.587630579297246,0.311372269705603,8.30674264007597E-02,1.55603038936372E-02,2.09401709401709E-03,2.65906932573599E-04,9.49667616334283E-06,0,0,0,0,0,0,0.515887939221273,0.338433048433048,0.114259259259259,0.025968660968661,4.65811965811966E-03,6.50522317188984E-04,1.329534662868E-04,9.49667616334283E-06,0,0,0,0,0,0.452834757834758,0.35537037037037,0.142459639126306,3.91595441595442E-02,8.18138651471985E-03,1.68566001899335E-03,2.80151946818614E-04,2.84900284900285E-05,0,0,0,0,0,0.397302943969611,0.362492877492877,0.169415954415954,5.37796771130104E-02,1.36229819563153E-02,2.73029439696106E-03,5.41310541310541E-04,9.02184235517569E-05,1.89933523266857E-05,4.74833808167142E-06,0,0,0,0.349102564102564,0.363024691358025,0.19136277302944,7.11206077872745E-02,1.94729344729345E-02,4.71035137701804E-03,9.78157644824311E-04,1.85185185185185E-04,3.79867046533713E-05,4.74833808167142E-06,0,0,0,0.305593542260209,0.357478632478632,0.215037986704653,8.54558404558405E-02,2.71415004748338E-02,7.14624881291548E-03,1.69990503323837E-03,3.79867046533713E-04,5.22317188983856E-05,1.42450142450142E-05,0,0,0,0.268817663817664,0.348385565052232,0.229900284900285,0.103133903133903,3.59924026590693E-02,1.03086419753086E-02,2.66856600189934E-03,5.79297245963913E-04,1.99430199430199E-04,9.49667616334283E-06,4.74833808167142E-06,0,0,0.236680911680912,0.336144349477683,0.24193257359924,0.120322886989554,4.48385565052232E-02,1.46581196581197E-02,3.96011396011396E-03,1.13960113960114E-03,2.37416904083571E-04,6.64767331433998E-05,1.42450142450142E-05,4.74833808167142E-06,0,0.207459639126306,0.321657169990503,0.252905982905983,0.13474358974359,0.056372269705603,1.92117758784425E-02,5.71225071225071E-03,1.39126305792972E-03,4.41595441595442E-04,6.64767331433998E-05,2.84900284900285E-05,9.49667616334283E-06,0</v>
      </c>
    </row>
    <row r="157" spans="5:32" x14ac:dyDescent="0.2">
      <c r="F157" t="s">
        <v>32</v>
      </c>
      <c r="T157" t="s">
        <v>58</v>
      </c>
    </row>
    <row r="158" spans="5:32" x14ac:dyDescent="0.2">
      <c r="G158" t="s">
        <v>34</v>
      </c>
      <c r="H158" t="s">
        <v>35</v>
      </c>
      <c r="I158" t="s">
        <v>36</v>
      </c>
      <c r="J158" t="s">
        <v>37</v>
      </c>
      <c r="K158" t="s">
        <v>38</v>
      </c>
      <c r="L158" t="s">
        <v>39</v>
      </c>
      <c r="M158" t="s">
        <v>40</v>
      </c>
      <c r="N158" t="s">
        <v>49</v>
      </c>
      <c r="O158" t="s">
        <v>50</v>
      </c>
      <c r="P158" t="s">
        <v>51</v>
      </c>
      <c r="Q158" t="s">
        <v>52</v>
      </c>
      <c r="R158" t="s">
        <v>53</v>
      </c>
      <c r="S158" t="s">
        <v>54</v>
      </c>
      <c r="T158" t="s">
        <v>34</v>
      </c>
      <c r="U158" t="s">
        <v>35</v>
      </c>
      <c r="V158" t="s">
        <v>36</v>
      </c>
      <c r="W158" t="s">
        <v>37</v>
      </c>
      <c r="X158" t="s">
        <v>38</v>
      </c>
      <c r="Y158" t="s">
        <v>39</v>
      </c>
      <c r="Z158" t="s">
        <v>40</v>
      </c>
      <c r="AA158" t="s">
        <v>49</v>
      </c>
      <c r="AB158" t="s">
        <v>50</v>
      </c>
      <c r="AC158" t="s">
        <v>51</v>
      </c>
      <c r="AD158" t="s">
        <v>52</v>
      </c>
      <c r="AE158" t="s">
        <v>53</v>
      </c>
      <c r="AF158" t="s">
        <v>54</v>
      </c>
    </row>
    <row r="159" spans="5:32" x14ac:dyDescent="0.2">
      <c r="E159">
        <v>0.5</v>
      </c>
      <c r="F159" t="s">
        <v>11</v>
      </c>
      <c r="G159">
        <v>1613.62</v>
      </c>
      <c r="H159">
        <v>428.63</v>
      </c>
      <c r="I159">
        <v>58.2</v>
      </c>
      <c r="J159">
        <v>5.2</v>
      </c>
      <c r="K159">
        <v>0.34</v>
      </c>
      <c r="L159">
        <v>0.01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 s="8">
        <f>G159/$C$17</f>
        <v>0.7662013295346628</v>
      </c>
      <c r="U159" s="8">
        <f t="shared" ref="U159:AE159" si="36">H159/$C$17</f>
        <v>0.20352801519468186</v>
      </c>
      <c r="V159" s="8">
        <f t="shared" si="36"/>
        <v>2.7635327635327635E-2</v>
      </c>
      <c r="W159" s="8">
        <f t="shared" si="36"/>
        <v>2.4691358024691358E-3</v>
      </c>
      <c r="X159" s="8">
        <f t="shared" si="36"/>
        <v>1.6144349477682812E-4</v>
      </c>
      <c r="Y159" s="8">
        <f t="shared" si="36"/>
        <v>4.7483380816714154E-6</v>
      </c>
      <c r="Z159" s="8">
        <f t="shared" si="36"/>
        <v>0</v>
      </c>
      <c r="AA159" s="8">
        <f t="shared" si="36"/>
        <v>0</v>
      </c>
      <c r="AB159" s="8">
        <f t="shared" si="36"/>
        <v>0</v>
      </c>
      <c r="AC159" s="8">
        <f t="shared" si="36"/>
        <v>0</v>
      </c>
      <c r="AD159" s="8">
        <f t="shared" si="36"/>
        <v>0</v>
      </c>
      <c r="AE159" s="8">
        <f t="shared" si="36"/>
        <v>0</v>
      </c>
      <c r="AF159" s="8">
        <f>S159/$C$17</f>
        <v>0</v>
      </c>
    </row>
    <row r="160" spans="5:32" x14ac:dyDescent="0.2">
      <c r="E160">
        <v>0.75</v>
      </c>
      <c r="F160" t="s">
        <v>12</v>
      </c>
      <c r="G160">
        <v>1414.11</v>
      </c>
      <c r="H160">
        <v>560.27</v>
      </c>
      <c r="I160">
        <v>113.61</v>
      </c>
      <c r="J160">
        <v>16.010000000000002</v>
      </c>
      <c r="K160">
        <v>1.83</v>
      </c>
      <c r="L160">
        <v>0.13</v>
      </c>
      <c r="M160">
        <v>0.04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 s="8">
        <f t="shared" ref="T160:T169" si="37">G160/$C$17</f>
        <v>0.67146723646723638</v>
      </c>
      <c r="U160" s="8">
        <f t="shared" ref="U160:U169" si="38">H160/$C$17</f>
        <v>0.26603513770180437</v>
      </c>
      <c r="V160" s="8">
        <f t="shared" ref="V160:V169" si="39">I160/$C$17</f>
        <v>5.3945868945868947E-2</v>
      </c>
      <c r="W160" s="8">
        <f t="shared" ref="W160:W169" si="40">J160/$C$17</f>
        <v>7.6020892687559362E-3</v>
      </c>
      <c r="X160" s="8">
        <f t="shared" ref="X160:X169" si="41">K160/$C$17</f>
        <v>8.6894586894586902E-4</v>
      </c>
      <c r="Y160" s="8">
        <f t="shared" ref="Y160:Y169" si="42">L160/$C$17</f>
        <v>6.1728395061728397E-5</v>
      </c>
      <c r="Z160" s="8">
        <f t="shared" ref="Z160:Z169" si="43">M160/$C$17</f>
        <v>1.8993352326685662E-5</v>
      </c>
      <c r="AA160" s="8">
        <f t="shared" ref="AA160:AA169" si="44">N160/$C$17</f>
        <v>0</v>
      </c>
      <c r="AB160" s="8">
        <f t="shared" ref="AB160:AB169" si="45">O160/$C$17</f>
        <v>0</v>
      </c>
      <c r="AC160" s="8">
        <f t="shared" ref="AC160:AC169" si="46">P160/$C$17</f>
        <v>0</v>
      </c>
      <c r="AD160" s="8">
        <f t="shared" ref="AD160:AD169" si="47">Q160/$C$17</f>
        <v>0</v>
      </c>
      <c r="AE160" s="8">
        <f t="shared" ref="AE160:AE169" si="48">R160/$C$17</f>
        <v>0</v>
      </c>
      <c r="AF160" s="8">
        <f t="shared" ref="AF160:AF169" si="49">S160/$C$17</f>
        <v>0</v>
      </c>
    </row>
    <row r="161" spans="5:32" x14ac:dyDescent="0.2">
      <c r="E161">
        <v>1</v>
      </c>
      <c r="F161" t="s">
        <v>13</v>
      </c>
      <c r="G161">
        <v>1237.55</v>
      </c>
      <c r="H161">
        <v>655.75</v>
      </c>
      <c r="I161">
        <v>174.94</v>
      </c>
      <c r="J161">
        <v>32.770000000000003</v>
      </c>
      <c r="K161">
        <v>4.41</v>
      </c>
      <c r="L161">
        <v>0.56000000000000005</v>
      </c>
      <c r="M161">
        <v>0.02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 s="8">
        <f t="shared" si="37"/>
        <v>0.58763057929724594</v>
      </c>
      <c r="U161" s="8">
        <f t="shared" si="38"/>
        <v>0.31137226970560306</v>
      </c>
      <c r="V161" s="8">
        <f t="shared" si="39"/>
        <v>8.3067426400759731E-2</v>
      </c>
      <c r="W161" s="8">
        <f t="shared" si="40"/>
        <v>1.5560303893637228E-2</v>
      </c>
      <c r="X161" s="8">
        <f t="shared" si="41"/>
        <v>2.0940170940170941E-3</v>
      </c>
      <c r="Y161" s="8">
        <f t="shared" si="42"/>
        <v>2.6590693257359929E-4</v>
      </c>
      <c r="Z161" s="8">
        <f t="shared" si="43"/>
        <v>9.4966761633428308E-6</v>
      </c>
      <c r="AA161" s="8">
        <f t="shared" si="44"/>
        <v>0</v>
      </c>
      <c r="AB161" s="8">
        <f t="shared" si="45"/>
        <v>0</v>
      </c>
      <c r="AC161" s="8">
        <f t="shared" si="46"/>
        <v>0</v>
      </c>
      <c r="AD161" s="8">
        <f t="shared" si="47"/>
        <v>0</v>
      </c>
      <c r="AE161" s="8">
        <f t="shared" si="48"/>
        <v>0</v>
      </c>
      <c r="AF161" s="8">
        <f t="shared" si="49"/>
        <v>0</v>
      </c>
    </row>
    <row r="162" spans="5:32" x14ac:dyDescent="0.2">
      <c r="E162">
        <v>1.25</v>
      </c>
      <c r="F162" t="s">
        <v>14</v>
      </c>
      <c r="G162">
        <v>1086.46</v>
      </c>
      <c r="H162">
        <v>712.74</v>
      </c>
      <c r="I162">
        <v>240.63</v>
      </c>
      <c r="J162">
        <v>54.69</v>
      </c>
      <c r="K162">
        <v>9.81</v>
      </c>
      <c r="L162">
        <v>1.37</v>
      </c>
      <c r="M162">
        <v>0.28000000000000003</v>
      </c>
      <c r="N162">
        <v>0.02</v>
      </c>
      <c r="O162">
        <v>0</v>
      </c>
      <c r="P162">
        <v>0</v>
      </c>
      <c r="Q162">
        <v>0</v>
      </c>
      <c r="R162">
        <v>0</v>
      </c>
      <c r="S162">
        <v>0</v>
      </c>
      <c r="T162" s="8">
        <f t="shared" si="37"/>
        <v>0.51588793922127252</v>
      </c>
      <c r="U162" s="8">
        <f t="shared" si="38"/>
        <v>0.33843304843304844</v>
      </c>
      <c r="V162" s="8">
        <f t="shared" si="39"/>
        <v>0.11425925925925925</v>
      </c>
      <c r="W162" s="8">
        <f t="shared" si="40"/>
        <v>2.5968660968660968E-2</v>
      </c>
      <c r="X162" s="8">
        <f t="shared" si="41"/>
        <v>4.6581196581196582E-3</v>
      </c>
      <c r="Y162" s="8">
        <f t="shared" si="42"/>
        <v>6.505223171889839E-4</v>
      </c>
      <c r="Z162" s="8">
        <f t="shared" si="43"/>
        <v>1.3295346628679964E-4</v>
      </c>
      <c r="AA162" s="8">
        <f t="shared" si="44"/>
        <v>9.4966761633428308E-6</v>
      </c>
      <c r="AB162" s="8">
        <f t="shared" si="45"/>
        <v>0</v>
      </c>
      <c r="AC162" s="8">
        <f t="shared" si="46"/>
        <v>0</v>
      </c>
      <c r="AD162" s="8">
        <f t="shared" si="47"/>
        <v>0</v>
      </c>
      <c r="AE162" s="8">
        <f t="shared" si="48"/>
        <v>0</v>
      </c>
      <c r="AF162" s="8">
        <f t="shared" si="49"/>
        <v>0</v>
      </c>
    </row>
    <row r="163" spans="5:32" x14ac:dyDescent="0.2">
      <c r="E163">
        <v>1.5</v>
      </c>
      <c r="F163" t="s">
        <v>15</v>
      </c>
      <c r="G163">
        <v>953.67</v>
      </c>
      <c r="H163">
        <v>748.41</v>
      </c>
      <c r="I163">
        <v>300.02</v>
      </c>
      <c r="J163">
        <v>82.47</v>
      </c>
      <c r="K163">
        <v>17.23</v>
      </c>
      <c r="L163">
        <v>3.55</v>
      </c>
      <c r="M163">
        <v>0.59</v>
      </c>
      <c r="N163">
        <v>0.06</v>
      </c>
      <c r="O163">
        <v>0</v>
      </c>
      <c r="P163">
        <v>0</v>
      </c>
      <c r="Q163">
        <v>0</v>
      </c>
      <c r="R163">
        <v>0</v>
      </c>
      <c r="S163">
        <v>0</v>
      </c>
      <c r="T163" s="8">
        <f t="shared" si="37"/>
        <v>0.4528347578347578</v>
      </c>
      <c r="U163" s="8">
        <f t="shared" si="38"/>
        <v>0.35537037037037034</v>
      </c>
      <c r="V163" s="8">
        <f t="shared" si="39"/>
        <v>0.1424596391263058</v>
      </c>
      <c r="W163" s="8">
        <f t="shared" si="40"/>
        <v>3.915954415954416E-2</v>
      </c>
      <c r="X163" s="8">
        <f t="shared" si="41"/>
        <v>8.1813865147198489E-3</v>
      </c>
      <c r="Y163" s="8">
        <f t="shared" si="42"/>
        <v>1.6856600189933523E-3</v>
      </c>
      <c r="Z163" s="8">
        <f t="shared" si="43"/>
        <v>2.801519468186135E-4</v>
      </c>
      <c r="AA163" s="8">
        <f t="shared" si="44"/>
        <v>2.8490028490028489E-5</v>
      </c>
      <c r="AB163" s="8">
        <f t="shared" si="45"/>
        <v>0</v>
      </c>
      <c r="AC163" s="8">
        <f t="shared" si="46"/>
        <v>0</v>
      </c>
      <c r="AD163" s="8">
        <f t="shared" si="47"/>
        <v>0</v>
      </c>
      <c r="AE163" s="8">
        <f t="shared" si="48"/>
        <v>0</v>
      </c>
      <c r="AF163" s="8">
        <f t="shared" si="49"/>
        <v>0</v>
      </c>
    </row>
    <row r="164" spans="5:32" x14ac:dyDescent="0.2">
      <c r="E164">
        <v>1.75</v>
      </c>
      <c r="F164" t="s">
        <v>16</v>
      </c>
      <c r="G164">
        <v>836.72</v>
      </c>
      <c r="H164">
        <v>763.41</v>
      </c>
      <c r="I164">
        <v>356.79</v>
      </c>
      <c r="J164">
        <v>113.26</v>
      </c>
      <c r="K164">
        <v>28.69</v>
      </c>
      <c r="L164">
        <v>5.75</v>
      </c>
      <c r="M164">
        <v>1.1399999999999999</v>
      </c>
      <c r="N164">
        <v>0.19</v>
      </c>
      <c r="O164">
        <v>0.04</v>
      </c>
      <c r="P164">
        <v>0.01</v>
      </c>
      <c r="Q164">
        <v>0</v>
      </c>
      <c r="R164">
        <v>0</v>
      </c>
      <c r="S164">
        <v>0</v>
      </c>
      <c r="T164" s="8">
        <f t="shared" si="37"/>
        <v>0.39730294396961063</v>
      </c>
      <c r="U164" s="8">
        <f t="shared" si="38"/>
        <v>0.36249287749287745</v>
      </c>
      <c r="V164" s="8">
        <f t="shared" si="39"/>
        <v>0.16941595441595442</v>
      </c>
      <c r="W164" s="8">
        <f t="shared" si="40"/>
        <v>5.3779677113010446E-2</v>
      </c>
      <c r="X164" s="8">
        <f t="shared" si="41"/>
        <v>1.362298195631529E-2</v>
      </c>
      <c r="Y164" s="8">
        <f t="shared" si="42"/>
        <v>2.7302943969610637E-3</v>
      </c>
      <c r="Z164" s="8">
        <f t="shared" si="43"/>
        <v>5.4131054131054124E-4</v>
      </c>
      <c r="AA164" s="8">
        <f t="shared" si="44"/>
        <v>9.0218423551756882E-5</v>
      </c>
      <c r="AB164" s="8">
        <f t="shared" si="45"/>
        <v>1.8993352326685662E-5</v>
      </c>
      <c r="AC164" s="8">
        <f t="shared" si="46"/>
        <v>4.7483380816714154E-6</v>
      </c>
      <c r="AD164" s="8">
        <f t="shared" si="47"/>
        <v>0</v>
      </c>
      <c r="AE164" s="8">
        <f t="shared" si="48"/>
        <v>0</v>
      </c>
      <c r="AF164" s="8">
        <f t="shared" si="49"/>
        <v>0</v>
      </c>
    </row>
    <row r="165" spans="5:32" x14ac:dyDescent="0.2">
      <c r="E165">
        <v>2</v>
      </c>
      <c r="F165" t="s">
        <v>17</v>
      </c>
      <c r="G165">
        <v>735.21</v>
      </c>
      <c r="H165">
        <v>764.53</v>
      </c>
      <c r="I165">
        <v>403.01</v>
      </c>
      <c r="J165">
        <v>149.78</v>
      </c>
      <c r="K165">
        <v>41.01</v>
      </c>
      <c r="L165">
        <v>9.92</v>
      </c>
      <c r="M165">
        <v>2.06</v>
      </c>
      <c r="N165">
        <v>0.39</v>
      </c>
      <c r="O165">
        <v>0.08</v>
      </c>
      <c r="P165">
        <v>0.01</v>
      </c>
      <c r="Q165">
        <v>0</v>
      </c>
      <c r="R165">
        <v>0</v>
      </c>
      <c r="S165">
        <v>0</v>
      </c>
      <c r="T165" s="8">
        <f t="shared" si="37"/>
        <v>0.34910256410256413</v>
      </c>
      <c r="U165" s="8">
        <f t="shared" si="38"/>
        <v>0.36302469135802468</v>
      </c>
      <c r="V165" s="8">
        <f t="shared" si="39"/>
        <v>0.19136277302943969</v>
      </c>
      <c r="W165" s="8">
        <f t="shared" si="40"/>
        <v>7.1120607787274456E-2</v>
      </c>
      <c r="X165" s="8">
        <f t="shared" si="41"/>
        <v>1.9472934472934474E-2</v>
      </c>
      <c r="Y165" s="8">
        <f t="shared" si="42"/>
        <v>4.7103513770180433E-3</v>
      </c>
      <c r="Z165" s="8">
        <f t="shared" si="43"/>
        <v>9.7815764482431147E-4</v>
      </c>
      <c r="AA165" s="8">
        <f t="shared" si="44"/>
        <v>1.851851851851852E-4</v>
      </c>
      <c r="AB165" s="8">
        <f t="shared" si="45"/>
        <v>3.7986704653371323E-5</v>
      </c>
      <c r="AC165" s="8">
        <f t="shared" si="46"/>
        <v>4.7483380816714154E-6</v>
      </c>
      <c r="AD165" s="8">
        <f t="shared" si="47"/>
        <v>0</v>
      </c>
      <c r="AE165" s="8">
        <f t="shared" si="48"/>
        <v>0</v>
      </c>
      <c r="AF165" s="8">
        <f t="shared" si="49"/>
        <v>0</v>
      </c>
    </row>
    <row r="166" spans="5:32" x14ac:dyDescent="0.2">
      <c r="E166">
        <v>2.25</v>
      </c>
      <c r="F166" t="s">
        <v>18</v>
      </c>
      <c r="G166">
        <v>643.58000000000004</v>
      </c>
      <c r="H166">
        <v>752.85</v>
      </c>
      <c r="I166">
        <v>452.87</v>
      </c>
      <c r="J166">
        <v>179.97</v>
      </c>
      <c r="K166">
        <v>57.16</v>
      </c>
      <c r="L166">
        <v>15.05</v>
      </c>
      <c r="M166">
        <v>3.58</v>
      </c>
      <c r="N166">
        <v>0.8</v>
      </c>
      <c r="O166">
        <v>0.11</v>
      </c>
      <c r="P166">
        <v>0.03</v>
      </c>
      <c r="Q166">
        <v>0</v>
      </c>
      <c r="R166">
        <v>0</v>
      </c>
      <c r="S166">
        <v>0</v>
      </c>
      <c r="T166" s="8">
        <f t="shared" si="37"/>
        <v>0.30559354226020896</v>
      </c>
      <c r="U166" s="8">
        <f t="shared" si="38"/>
        <v>0.35747863247863249</v>
      </c>
      <c r="V166" s="8">
        <f t="shared" si="39"/>
        <v>0.21503798670465338</v>
      </c>
      <c r="W166" s="8">
        <f t="shared" si="40"/>
        <v>8.5455840455840454E-2</v>
      </c>
      <c r="X166" s="8">
        <f t="shared" si="41"/>
        <v>2.7141500474833807E-2</v>
      </c>
      <c r="Y166" s="8">
        <f t="shared" si="42"/>
        <v>7.1462488129154797E-3</v>
      </c>
      <c r="Z166" s="8">
        <f t="shared" si="43"/>
        <v>1.6999050332383665E-3</v>
      </c>
      <c r="AA166" s="8">
        <f t="shared" si="44"/>
        <v>3.7986704653371323E-4</v>
      </c>
      <c r="AB166" s="8">
        <f t="shared" si="45"/>
        <v>5.2231718898385566E-5</v>
      </c>
      <c r="AC166" s="8">
        <f t="shared" si="46"/>
        <v>1.4245014245014244E-5</v>
      </c>
      <c r="AD166" s="8">
        <f t="shared" si="47"/>
        <v>0</v>
      </c>
      <c r="AE166" s="8">
        <f t="shared" si="48"/>
        <v>0</v>
      </c>
      <c r="AF166" s="8">
        <f t="shared" si="49"/>
        <v>0</v>
      </c>
    </row>
    <row r="167" spans="5:32" x14ac:dyDescent="0.2">
      <c r="E167">
        <v>2.5</v>
      </c>
      <c r="F167" t="s">
        <v>19</v>
      </c>
      <c r="G167">
        <v>566.13</v>
      </c>
      <c r="H167">
        <v>733.7</v>
      </c>
      <c r="I167">
        <v>484.17</v>
      </c>
      <c r="J167">
        <v>217.2</v>
      </c>
      <c r="K167">
        <v>75.8</v>
      </c>
      <c r="L167">
        <v>21.71</v>
      </c>
      <c r="M167">
        <v>5.62</v>
      </c>
      <c r="N167">
        <v>1.22</v>
      </c>
      <c r="O167">
        <v>0.42</v>
      </c>
      <c r="P167">
        <v>0.02</v>
      </c>
      <c r="Q167">
        <v>0.01</v>
      </c>
      <c r="R167">
        <v>0</v>
      </c>
      <c r="S167">
        <v>0</v>
      </c>
      <c r="T167" s="8">
        <f t="shared" si="37"/>
        <v>0.26881766381766381</v>
      </c>
      <c r="U167" s="8">
        <f t="shared" si="38"/>
        <v>0.34838556505223173</v>
      </c>
      <c r="V167" s="8">
        <f t="shared" si="39"/>
        <v>0.22990028490028491</v>
      </c>
      <c r="W167" s="8">
        <f t="shared" si="40"/>
        <v>0.10313390313390312</v>
      </c>
      <c r="X167" s="8">
        <f t="shared" si="41"/>
        <v>3.5992402659069327E-2</v>
      </c>
      <c r="Y167" s="8">
        <f t="shared" si="42"/>
        <v>1.0308641975308643E-2</v>
      </c>
      <c r="Z167" s="8">
        <f t="shared" si="43"/>
        <v>2.6685660018993351E-3</v>
      </c>
      <c r="AA167" s="8">
        <f t="shared" si="44"/>
        <v>5.7929724596391264E-4</v>
      </c>
      <c r="AB167" s="8">
        <f t="shared" si="45"/>
        <v>1.9943019943019941E-4</v>
      </c>
      <c r="AC167" s="8">
        <f t="shared" si="46"/>
        <v>9.4966761633428308E-6</v>
      </c>
      <c r="AD167" s="8">
        <f t="shared" si="47"/>
        <v>4.7483380816714154E-6</v>
      </c>
      <c r="AE167" s="8">
        <f t="shared" si="48"/>
        <v>0</v>
      </c>
      <c r="AF167" s="8">
        <f t="shared" si="49"/>
        <v>0</v>
      </c>
    </row>
    <row r="168" spans="5:32" x14ac:dyDescent="0.2">
      <c r="E168">
        <v>2.75</v>
      </c>
      <c r="F168" t="s">
        <v>20</v>
      </c>
      <c r="G168">
        <v>498.45</v>
      </c>
      <c r="H168">
        <v>707.92</v>
      </c>
      <c r="I168">
        <v>509.51</v>
      </c>
      <c r="J168">
        <v>253.4</v>
      </c>
      <c r="K168">
        <v>94.43</v>
      </c>
      <c r="L168">
        <v>30.87</v>
      </c>
      <c r="M168">
        <v>8.34</v>
      </c>
      <c r="N168">
        <v>2.4</v>
      </c>
      <c r="O168">
        <v>0.5</v>
      </c>
      <c r="P168">
        <v>0.14000000000000001</v>
      </c>
      <c r="Q168">
        <v>0.03</v>
      </c>
      <c r="R168">
        <v>0.01</v>
      </c>
      <c r="S168">
        <v>0</v>
      </c>
      <c r="T168" s="8">
        <f t="shared" si="37"/>
        <v>0.23668091168091168</v>
      </c>
      <c r="U168" s="8">
        <f t="shared" si="38"/>
        <v>0.33614434947768279</v>
      </c>
      <c r="V168" s="8">
        <f t="shared" si="39"/>
        <v>0.24193257359924025</v>
      </c>
      <c r="W168" s="8">
        <f t="shared" si="40"/>
        <v>0.12032288698955367</v>
      </c>
      <c r="X168" s="8">
        <f t="shared" si="41"/>
        <v>4.4838556505223177E-2</v>
      </c>
      <c r="Y168" s="8">
        <f t="shared" si="42"/>
        <v>1.4658119658119658E-2</v>
      </c>
      <c r="Z168" s="8">
        <f t="shared" si="43"/>
        <v>3.96011396011396E-3</v>
      </c>
      <c r="AA168" s="8">
        <f t="shared" si="44"/>
        <v>1.1396011396011395E-3</v>
      </c>
      <c r="AB168" s="8">
        <f t="shared" si="45"/>
        <v>2.3741690408357076E-4</v>
      </c>
      <c r="AC168" s="8">
        <f t="shared" si="46"/>
        <v>6.6476733143399822E-5</v>
      </c>
      <c r="AD168" s="8">
        <f t="shared" si="47"/>
        <v>1.4245014245014244E-5</v>
      </c>
      <c r="AE168" s="8">
        <f t="shared" si="48"/>
        <v>4.7483380816714154E-6</v>
      </c>
      <c r="AF168" s="8">
        <f t="shared" si="49"/>
        <v>0</v>
      </c>
    </row>
    <row r="169" spans="5:32" x14ac:dyDescent="0.2">
      <c r="E169">
        <v>3</v>
      </c>
      <c r="F169" t="s">
        <v>21</v>
      </c>
      <c r="G169">
        <v>436.91</v>
      </c>
      <c r="H169">
        <v>677.41</v>
      </c>
      <c r="I169">
        <v>532.62</v>
      </c>
      <c r="J169">
        <v>283.77</v>
      </c>
      <c r="K169">
        <v>118.72</v>
      </c>
      <c r="L169">
        <v>40.46</v>
      </c>
      <c r="M169">
        <v>12.03</v>
      </c>
      <c r="N169">
        <v>2.93</v>
      </c>
      <c r="O169">
        <v>0.93</v>
      </c>
      <c r="P169">
        <v>0.14000000000000001</v>
      </c>
      <c r="Q169">
        <v>0.06</v>
      </c>
      <c r="R169">
        <v>0.02</v>
      </c>
      <c r="S169">
        <v>0</v>
      </c>
      <c r="T169" s="8">
        <f t="shared" si="37"/>
        <v>0.2074596391263058</v>
      </c>
      <c r="U169" s="8">
        <f t="shared" si="38"/>
        <v>0.32165716999050331</v>
      </c>
      <c r="V169" s="8">
        <f t="shared" si="39"/>
        <v>0.25290598290598293</v>
      </c>
      <c r="W169" s="8">
        <f t="shared" si="40"/>
        <v>0.13474358974358974</v>
      </c>
      <c r="X169" s="8">
        <f t="shared" si="41"/>
        <v>5.6372269705603037E-2</v>
      </c>
      <c r="Y169" s="8">
        <f t="shared" si="42"/>
        <v>1.9211775878442545E-2</v>
      </c>
      <c r="Z169" s="8">
        <f t="shared" si="43"/>
        <v>5.7122507122507118E-3</v>
      </c>
      <c r="AA169" s="8">
        <f t="shared" si="44"/>
        <v>1.3912630579297246E-3</v>
      </c>
      <c r="AB169" s="8">
        <f t="shared" si="45"/>
        <v>4.4159544159544161E-4</v>
      </c>
      <c r="AC169" s="8">
        <f t="shared" si="46"/>
        <v>6.6476733143399822E-5</v>
      </c>
      <c r="AD169" s="8">
        <f t="shared" si="47"/>
        <v>2.8490028490028489E-5</v>
      </c>
      <c r="AE169" s="8">
        <f t="shared" si="48"/>
        <v>9.4966761633428308E-6</v>
      </c>
      <c r="AF169" s="8">
        <f t="shared" si="49"/>
        <v>0</v>
      </c>
    </row>
    <row r="171" spans="5:32" x14ac:dyDescent="0.2">
      <c r="F171" s="1" t="s">
        <v>23</v>
      </c>
    </row>
    <row r="172" spans="5:32" x14ac:dyDescent="0.2">
      <c r="F172" t="s">
        <v>22</v>
      </c>
      <c r="G172">
        <v>2.5000000000000001E-2</v>
      </c>
      <c r="H172">
        <v>50</v>
      </c>
      <c r="I172">
        <v>0.97499999999999998</v>
      </c>
    </row>
    <row r="173" spans="5:32" x14ac:dyDescent="0.2">
      <c r="G173" t="s">
        <v>8</v>
      </c>
      <c r="H173" t="s">
        <v>9</v>
      </c>
      <c r="I173" t="s">
        <v>10</v>
      </c>
      <c r="L173" t="s">
        <v>25</v>
      </c>
      <c r="M173" t="s">
        <v>26</v>
      </c>
      <c r="N173" t="s">
        <v>27</v>
      </c>
    </row>
    <row r="174" spans="5:32" x14ac:dyDescent="0.2">
      <c r="F174" t="s">
        <v>11</v>
      </c>
      <c r="G174">
        <v>0.97543859649122799</v>
      </c>
      <c r="H174">
        <v>0.98596491228070204</v>
      </c>
      <c r="I174">
        <v>0.99473684210526303</v>
      </c>
      <c r="K174">
        <v>0.5</v>
      </c>
      <c r="L174">
        <f t="shared" ref="L174:L184" si="50">G174</f>
        <v>0.97543859649122799</v>
      </c>
      <c r="M174">
        <f t="shared" ref="M174:M184" si="51">I174</f>
        <v>0.99473684210526303</v>
      </c>
      <c r="N174">
        <f t="shared" ref="N174:N184" si="52">H174</f>
        <v>0.98596491228070204</v>
      </c>
    </row>
    <row r="175" spans="5:32" x14ac:dyDescent="0.2">
      <c r="F175" t="s">
        <v>12</v>
      </c>
      <c r="G175">
        <v>0.97833333333333306</v>
      </c>
      <c r="H175">
        <v>0.98713450292397698</v>
      </c>
      <c r="I175">
        <v>0.99359649122807003</v>
      </c>
      <c r="K175">
        <v>0.75</v>
      </c>
      <c r="L175">
        <f t="shared" si="50"/>
        <v>0.97833333333333306</v>
      </c>
      <c r="M175">
        <f t="shared" si="51"/>
        <v>0.99359649122807003</v>
      </c>
      <c r="N175">
        <f t="shared" si="52"/>
        <v>0.98713450292397698</v>
      </c>
    </row>
    <row r="176" spans="5:32" x14ac:dyDescent="0.2">
      <c r="F176" t="s">
        <v>13</v>
      </c>
      <c r="G176">
        <v>0.97982456140351004</v>
      </c>
      <c r="H176">
        <v>0.98684210526315796</v>
      </c>
      <c r="I176">
        <v>0.99122807017543901</v>
      </c>
      <c r="K176">
        <v>1</v>
      </c>
      <c r="L176">
        <f t="shared" si="50"/>
        <v>0.97982456140351004</v>
      </c>
      <c r="M176">
        <f t="shared" si="51"/>
        <v>0.99122807017543901</v>
      </c>
      <c r="N176">
        <f t="shared" si="52"/>
        <v>0.98684210526315796</v>
      </c>
    </row>
    <row r="177" spans="6:18" x14ac:dyDescent="0.2">
      <c r="F177" t="s">
        <v>14</v>
      </c>
      <c r="G177">
        <v>0.98138596491228003</v>
      </c>
      <c r="H177">
        <v>0.98666666666666702</v>
      </c>
      <c r="I177">
        <v>0.99228070175438599</v>
      </c>
      <c r="K177">
        <v>1.25</v>
      </c>
      <c r="L177">
        <f t="shared" si="50"/>
        <v>0.98138596491228003</v>
      </c>
      <c r="M177">
        <f t="shared" si="51"/>
        <v>0.99228070175438599</v>
      </c>
      <c r="N177">
        <f t="shared" si="52"/>
        <v>0.98666666666666702</v>
      </c>
    </row>
    <row r="178" spans="6:18" x14ac:dyDescent="0.2">
      <c r="F178" t="s">
        <v>15</v>
      </c>
      <c r="G178">
        <v>0.98011695906432705</v>
      </c>
      <c r="H178">
        <v>0.98654970760233995</v>
      </c>
      <c r="I178">
        <v>0.99064327485380099</v>
      </c>
      <c r="K178">
        <v>1.5</v>
      </c>
      <c r="L178">
        <f t="shared" si="50"/>
        <v>0.98011695906432705</v>
      </c>
      <c r="M178">
        <f t="shared" si="51"/>
        <v>0.99064327485380099</v>
      </c>
      <c r="N178">
        <f t="shared" si="52"/>
        <v>0.98654970760233995</v>
      </c>
    </row>
    <row r="179" spans="6:18" x14ac:dyDescent="0.2">
      <c r="F179" t="s">
        <v>16</v>
      </c>
      <c r="G179">
        <v>0.98295739348371003</v>
      </c>
      <c r="H179">
        <v>0.98696741854636605</v>
      </c>
      <c r="I179">
        <v>0.99073934837092703</v>
      </c>
      <c r="K179">
        <v>1.75</v>
      </c>
      <c r="L179">
        <f t="shared" si="50"/>
        <v>0.98295739348371003</v>
      </c>
      <c r="M179">
        <f t="shared" si="51"/>
        <v>0.99073934837092703</v>
      </c>
      <c r="N179">
        <f t="shared" si="52"/>
        <v>0.98696741854636605</v>
      </c>
    </row>
    <row r="180" spans="6:18" x14ac:dyDescent="0.2">
      <c r="F180" t="s">
        <v>17</v>
      </c>
      <c r="G180">
        <v>0.98178728070175403</v>
      </c>
      <c r="H180">
        <v>0.98640350877192995</v>
      </c>
      <c r="I180">
        <v>0.99101973684210498</v>
      </c>
      <c r="K180">
        <v>2</v>
      </c>
      <c r="L180">
        <f t="shared" si="50"/>
        <v>0.98178728070175403</v>
      </c>
      <c r="M180">
        <f t="shared" si="51"/>
        <v>0.99101973684210498</v>
      </c>
      <c r="N180">
        <f t="shared" si="52"/>
        <v>0.98640350877192995</v>
      </c>
    </row>
    <row r="181" spans="6:18" x14ac:dyDescent="0.2">
      <c r="F181" t="s">
        <v>18</v>
      </c>
      <c r="G181">
        <v>0.98225146198830404</v>
      </c>
      <c r="H181">
        <v>0.98635477582845998</v>
      </c>
      <c r="I181">
        <v>0.99084795321637398</v>
      </c>
      <c r="K181">
        <v>2.25</v>
      </c>
      <c r="L181">
        <f t="shared" si="50"/>
        <v>0.98225146198830404</v>
      </c>
      <c r="M181">
        <f t="shared" si="51"/>
        <v>0.99084795321637398</v>
      </c>
      <c r="N181">
        <f t="shared" si="52"/>
        <v>0.98635477582845998</v>
      </c>
    </row>
    <row r="182" spans="6:18" x14ac:dyDescent="0.2">
      <c r="F182" t="s">
        <v>19</v>
      </c>
      <c r="G182">
        <v>0.98280701754386002</v>
      </c>
      <c r="H182">
        <v>0.98631578947368403</v>
      </c>
      <c r="I182">
        <v>0.99019298245613996</v>
      </c>
      <c r="K182">
        <v>2.5</v>
      </c>
      <c r="L182">
        <f t="shared" si="50"/>
        <v>0.98280701754386002</v>
      </c>
      <c r="M182">
        <f t="shared" si="51"/>
        <v>0.99019298245613996</v>
      </c>
      <c r="N182">
        <f t="shared" si="52"/>
        <v>0.98631578947368403</v>
      </c>
    </row>
    <row r="183" spans="6:18" x14ac:dyDescent="0.2">
      <c r="F183" t="s">
        <v>20</v>
      </c>
      <c r="G183">
        <v>0.98260765550239204</v>
      </c>
      <c r="H183">
        <v>0.98612440191387596</v>
      </c>
      <c r="I183">
        <v>0.98947368421052595</v>
      </c>
      <c r="K183">
        <v>2.75</v>
      </c>
      <c r="L183">
        <f t="shared" si="50"/>
        <v>0.98260765550239204</v>
      </c>
      <c r="M183">
        <f t="shared" si="51"/>
        <v>0.98947368421052595</v>
      </c>
      <c r="N183">
        <f t="shared" si="52"/>
        <v>0.98612440191387596</v>
      </c>
    </row>
    <row r="184" spans="6:18" x14ac:dyDescent="0.2">
      <c r="F184" t="s">
        <v>21</v>
      </c>
      <c r="G184">
        <v>0.98333333333333295</v>
      </c>
      <c r="H184">
        <v>0.98625730994152006</v>
      </c>
      <c r="I184">
        <v>0.98962719298245605</v>
      </c>
      <c r="K184">
        <v>3</v>
      </c>
      <c r="L184">
        <f t="shared" si="50"/>
        <v>0.98333333333333295</v>
      </c>
      <c r="M184">
        <f t="shared" si="51"/>
        <v>0.98962719298245605</v>
      </c>
      <c r="N184">
        <f t="shared" si="52"/>
        <v>0.98625730994152006</v>
      </c>
    </row>
    <row r="190" spans="6:18" x14ac:dyDescent="0.2">
      <c r="F190">
        <v>0</v>
      </c>
      <c r="G190">
        <v>1</v>
      </c>
      <c r="H190">
        <v>2</v>
      </c>
      <c r="I190">
        <v>3</v>
      </c>
      <c r="J190">
        <v>4</v>
      </c>
      <c r="K190">
        <v>5</v>
      </c>
      <c r="L190">
        <v>6</v>
      </c>
      <c r="M190">
        <v>7</v>
      </c>
      <c r="N190">
        <v>8</v>
      </c>
      <c r="O190">
        <v>9</v>
      </c>
      <c r="P190">
        <v>10</v>
      </c>
      <c r="Q190">
        <v>11</v>
      </c>
      <c r="R190">
        <v>12</v>
      </c>
    </row>
    <row r="191" spans="6:18" x14ac:dyDescent="0.2">
      <c r="F191">
        <v>3243.329186851</v>
      </c>
      <c r="G191">
        <v>862.15156496899999</v>
      </c>
      <c r="H191">
        <v>116.29229624</v>
      </c>
      <c r="I191">
        <v>10.545279000000001</v>
      </c>
      <c r="J191">
        <v>0.84440000000000004</v>
      </c>
      <c r="K191">
        <v>0.11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</row>
    <row r="192" spans="6:18" x14ac:dyDescent="0.2">
      <c r="F192">
        <v>2842.6787910682001</v>
      </c>
      <c r="G192">
        <v>1125.7801021718001</v>
      </c>
      <c r="H192">
        <v>229.24529282</v>
      </c>
      <c r="I192">
        <v>31.668040999999999</v>
      </c>
      <c r="J192">
        <v>3.5888</v>
      </c>
      <c r="K192">
        <v>0.30149999999999999</v>
      </c>
      <c r="L192">
        <v>1.0200000000000001E-2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</row>
    <row r="193" spans="6:32" x14ac:dyDescent="0.2">
      <c r="F193">
        <v>2493.4445589067</v>
      </c>
      <c r="G193">
        <v>1308.6679774733</v>
      </c>
      <c r="H193">
        <v>353.86625667999999</v>
      </c>
      <c r="I193">
        <v>65.938134000000005</v>
      </c>
      <c r="J193">
        <v>9.9688999999999997</v>
      </c>
      <c r="K193">
        <v>1.2262</v>
      </c>
      <c r="L193">
        <v>0.16070000000000001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</row>
    <row r="194" spans="6:32" x14ac:dyDescent="0.2">
      <c r="F194">
        <v>2185.3855823859999</v>
      </c>
      <c r="G194">
        <v>1432.839340154</v>
      </c>
      <c r="H194">
        <v>479.98023152000002</v>
      </c>
      <c r="I194">
        <v>111.464973</v>
      </c>
      <c r="J194">
        <v>20.125699999999998</v>
      </c>
      <c r="K194">
        <v>2.9843999999999999</v>
      </c>
      <c r="L194">
        <v>0.4425</v>
      </c>
      <c r="M194">
        <v>0.04</v>
      </c>
      <c r="N194">
        <v>0.01</v>
      </c>
      <c r="O194">
        <v>0</v>
      </c>
      <c r="P194">
        <v>0</v>
      </c>
      <c r="Q194">
        <v>0</v>
      </c>
      <c r="R194">
        <v>0</v>
      </c>
    </row>
    <row r="195" spans="6:32" x14ac:dyDescent="0.2">
      <c r="F195">
        <v>1152.8025067439</v>
      </c>
      <c r="G195">
        <v>905.67117324610001</v>
      </c>
      <c r="H195">
        <v>364.42981707000001</v>
      </c>
      <c r="I195">
        <v>100.01533000000001</v>
      </c>
      <c r="J195">
        <v>21.017600000000002</v>
      </c>
      <c r="K195">
        <v>3.7797999999999998</v>
      </c>
      <c r="L195">
        <v>0.66649999999999998</v>
      </c>
      <c r="M195">
        <v>7.0000000000000007E-2</v>
      </c>
      <c r="N195">
        <v>0.01</v>
      </c>
      <c r="O195">
        <v>0.01</v>
      </c>
      <c r="P195">
        <v>0</v>
      </c>
      <c r="Q195">
        <v>0</v>
      </c>
      <c r="R195">
        <v>0</v>
      </c>
      <c r="T195">
        <v>1613.62</v>
      </c>
      <c r="U195">
        <v>428.63</v>
      </c>
      <c r="V195">
        <v>58.2</v>
      </c>
      <c r="W195">
        <v>5.2</v>
      </c>
      <c r="X195">
        <v>0.34</v>
      </c>
      <c r="Y195">
        <v>0.01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</row>
    <row r="196" spans="6:32" x14ac:dyDescent="0.2">
      <c r="F196">
        <v>843.51141926640003</v>
      </c>
      <c r="G196">
        <v>772.70803218360004</v>
      </c>
      <c r="H196">
        <v>361.25090661000002</v>
      </c>
      <c r="I196">
        <v>114.50206900000001</v>
      </c>
      <c r="J196">
        <v>28.2485</v>
      </c>
      <c r="K196">
        <v>5.6981999999999999</v>
      </c>
      <c r="L196">
        <v>1.1536</v>
      </c>
      <c r="M196">
        <v>0.17</v>
      </c>
      <c r="N196">
        <v>0.02</v>
      </c>
      <c r="O196">
        <v>0</v>
      </c>
      <c r="P196">
        <v>0.01</v>
      </c>
      <c r="Q196">
        <v>0</v>
      </c>
      <c r="R196">
        <v>0</v>
      </c>
      <c r="T196">
        <v>1414.11</v>
      </c>
      <c r="U196">
        <v>560.27</v>
      </c>
      <c r="V196">
        <v>113.61</v>
      </c>
      <c r="W196">
        <v>16.010000000000002</v>
      </c>
      <c r="X196">
        <v>1.83</v>
      </c>
      <c r="Y196">
        <v>0.13</v>
      </c>
      <c r="Z196">
        <v>0.04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</row>
    <row r="197" spans="6:32" x14ac:dyDescent="0.2">
      <c r="F197">
        <v>742.73413439089995</v>
      </c>
      <c r="G197">
        <v>770.73105386910004</v>
      </c>
      <c r="H197">
        <v>409.90439279999998</v>
      </c>
      <c r="I197">
        <v>149.058446</v>
      </c>
      <c r="J197">
        <v>42.5914</v>
      </c>
      <c r="K197">
        <v>9.6880000000000006</v>
      </c>
      <c r="L197">
        <v>2.1353</v>
      </c>
      <c r="M197">
        <v>0.34</v>
      </c>
      <c r="N197">
        <v>0.08</v>
      </c>
      <c r="O197">
        <v>0.01</v>
      </c>
      <c r="P197">
        <v>0</v>
      </c>
      <c r="Q197">
        <v>0</v>
      </c>
      <c r="R197">
        <v>0</v>
      </c>
      <c r="T197">
        <v>1237.55</v>
      </c>
      <c r="U197">
        <v>655.75</v>
      </c>
      <c r="V197">
        <v>174.94</v>
      </c>
      <c r="W197">
        <v>32.770000000000003</v>
      </c>
      <c r="X197">
        <v>4.41</v>
      </c>
      <c r="Y197">
        <v>0.56000000000000005</v>
      </c>
      <c r="Z197">
        <v>0.02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</row>
    <row r="198" spans="6:32" x14ac:dyDescent="0.2">
      <c r="F198">
        <v>650.15296959559998</v>
      </c>
      <c r="G198">
        <v>760.47485442439995</v>
      </c>
      <c r="H198">
        <v>455.88795804</v>
      </c>
      <c r="I198">
        <v>184.372345</v>
      </c>
      <c r="J198">
        <v>57.008099999999999</v>
      </c>
      <c r="K198">
        <v>14.8735</v>
      </c>
      <c r="L198">
        <v>3.6629999999999998</v>
      </c>
      <c r="M198">
        <v>0.62</v>
      </c>
      <c r="N198">
        <v>0.17</v>
      </c>
      <c r="O198">
        <v>0.04</v>
      </c>
      <c r="P198">
        <v>0.01</v>
      </c>
      <c r="Q198">
        <v>0</v>
      </c>
      <c r="R198">
        <v>0</v>
      </c>
      <c r="T198">
        <v>1086.46</v>
      </c>
      <c r="U198">
        <v>712.74</v>
      </c>
      <c r="V198">
        <v>240.63</v>
      </c>
      <c r="W198">
        <v>54.69</v>
      </c>
      <c r="X198">
        <v>9.81</v>
      </c>
      <c r="Y198">
        <v>1.37</v>
      </c>
      <c r="Z198">
        <v>0.28000000000000003</v>
      </c>
      <c r="AA198">
        <v>0.02</v>
      </c>
      <c r="AB198">
        <v>0</v>
      </c>
      <c r="AC198">
        <v>0</v>
      </c>
      <c r="AD198">
        <v>0</v>
      </c>
      <c r="AE198">
        <v>0</v>
      </c>
      <c r="AF198">
        <v>0</v>
      </c>
    </row>
    <row r="199" spans="6:32" x14ac:dyDescent="0.2">
      <c r="F199">
        <v>570.21936206509997</v>
      </c>
      <c r="G199">
        <v>741.72040598490003</v>
      </c>
      <c r="H199">
        <v>489.42409000999999</v>
      </c>
      <c r="I199">
        <v>221.23756900000001</v>
      </c>
      <c r="J199">
        <v>75.984200000000001</v>
      </c>
      <c r="K199">
        <v>21.3843</v>
      </c>
      <c r="L199">
        <v>5.8327999999999998</v>
      </c>
      <c r="M199">
        <v>1.1200000000000001</v>
      </c>
      <c r="N199">
        <v>0.25</v>
      </c>
      <c r="O199">
        <v>0.06</v>
      </c>
      <c r="P199">
        <v>0.03</v>
      </c>
      <c r="Q199">
        <v>0.01</v>
      </c>
      <c r="R199">
        <v>0</v>
      </c>
      <c r="T199">
        <v>953.67</v>
      </c>
      <c r="U199">
        <v>748.41</v>
      </c>
      <c r="V199">
        <v>300.02</v>
      </c>
      <c r="W199">
        <v>82.47</v>
      </c>
      <c r="X199">
        <v>17.23</v>
      </c>
      <c r="Y199">
        <v>3.55</v>
      </c>
      <c r="Z199">
        <v>0.59</v>
      </c>
      <c r="AA199">
        <v>0.06</v>
      </c>
      <c r="AB199">
        <v>0</v>
      </c>
      <c r="AC199">
        <v>0</v>
      </c>
      <c r="AD199">
        <v>0</v>
      </c>
      <c r="AE199">
        <v>0</v>
      </c>
      <c r="AF199">
        <v>0</v>
      </c>
    </row>
    <row r="200" spans="6:32" x14ac:dyDescent="0.2">
      <c r="F200">
        <v>500.10930171479998</v>
      </c>
      <c r="G200">
        <v>716.91747739519997</v>
      </c>
      <c r="H200">
        <v>517.74737694999999</v>
      </c>
      <c r="I200">
        <v>255.79257100000001</v>
      </c>
      <c r="J200">
        <v>94.939300000000003</v>
      </c>
      <c r="K200">
        <v>30.733499999999999</v>
      </c>
      <c r="L200">
        <v>8.2132000000000005</v>
      </c>
      <c r="M200">
        <v>2.16</v>
      </c>
      <c r="N200">
        <v>0.53</v>
      </c>
      <c r="O200">
        <v>0.1</v>
      </c>
      <c r="P200">
        <v>0.02</v>
      </c>
      <c r="Q200">
        <v>0.01</v>
      </c>
      <c r="R200">
        <v>0</v>
      </c>
      <c r="T200">
        <v>836.72</v>
      </c>
      <c r="U200">
        <v>763.41</v>
      </c>
      <c r="V200">
        <v>356.79</v>
      </c>
      <c r="W200">
        <v>113.26</v>
      </c>
      <c r="X200">
        <v>28.69</v>
      </c>
      <c r="Y200">
        <v>5.75</v>
      </c>
      <c r="Z200">
        <v>1.1399999999999999</v>
      </c>
      <c r="AA200">
        <v>0.19</v>
      </c>
      <c r="AB200">
        <v>0.04</v>
      </c>
      <c r="AC200">
        <v>0.01</v>
      </c>
      <c r="AD200">
        <v>0</v>
      </c>
      <c r="AE200">
        <v>0</v>
      </c>
      <c r="AF200">
        <v>0</v>
      </c>
    </row>
    <row r="201" spans="6:32" x14ac:dyDescent="0.2">
      <c r="F201">
        <v>441.21996427599998</v>
      </c>
      <c r="G201">
        <v>684.24956841400001</v>
      </c>
      <c r="H201">
        <v>537.37763037000002</v>
      </c>
      <c r="I201">
        <v>288.05146400000001</v>
      </c>
      <c r="J201">
        <v>118.98269999999999</v>
      </c>
      <c r="K201">
        <v>40.852899999999998</v>
      </c>
      <c r="L201">
        <v>12.1585</v>
      </c>
      <c r="M201">
        <v>3.26</v>
      </c>
      <c r="N201">
        <v>0.93</v>
      </c>
      <c r="O201">
        <v>0.18</v>
      </c>
      <c r="P201">
        <v>0.01</v>
      </c>
      <c r="Q201">
        <v>0</v>
      </c>
      <c r="R201">
        <v>0</v>
      </c>
      <c r="T201">
        <v>735.21</v>
      </c>
      <c r="U201">
        <v>764.53</v>
      </c>
      <c r="V201">
        <v>403.01</v>
      </c>
      <c r="W201">
        <v>149.78</v>
      </c>
      <c r="X201">
        <v>41.01</v>
      </c>
      <c r="Y201">
        <v>9.92</v>
      </c>
      <c r="Z201">
        <v>2.06</v>
      </c>
      <c r="AA201">
        <v>0.39</v>
      </c>
      <c r="AB201">
        <v>0.08</v>
      </c>
      <c r="AC201">
        <v>0.01</v>
      </c>
      <c r="AD201">
        <v>0</v>
      </c>
      <c r="AE201">
        <v>0</v>
      </c>
      <c r="AF201">
        <v>0</v>
      </c>
    </row>
    <row r="202" spans="6:32" x14ac:dyDescent="0.2">
      <c r="T202">
        <v>643.58000000000004</v>
      </c>
      <c r="U202">
        <v>752.85</v>
      </c>
      <c r="V202">
        <v>452.87</v>
      </c>
      <c r="W202">
        <v>179.97</v>
      </c>
      <c r="X202">
        <v>57.16</v>
      </c>
      <c r="Y202">
        <v>15.05</v>
      </c>
      <c r="Z202">
        <v>3.58</v>
      </c>
      <c r="AA202">
        <v>0.8</v>
      </c>
      <c r="AB202">
        <v>0.11</v>
      </c>
      <c r="AC202">
        <v>0.03</v>
      </c>
      <c r="AD202">
        <v>0</v>
      </c>
      <c r="AE202">
        <v>0</v>
      </c>
      <c r="AF202">
        <v>0</v>
      </c>
    </row>
    <row r="203" spans="6:32" x14ac:dyDescent="0.2">
      <c r="T203">
        <v>566.13</v>
      </c>
      <c r="U203">
        <v>733.7</v>
      </c>
      <c r="V203">
        <v>484.17</v>
      </c>
      <c r="W203">
        <v>217.2</v>
      </c>
      <c r="X203">
        <v>75.8</v>
      </c>
      <c r="Y203">
        <v>21.71</v>
      </c>
      <c r="Z203">
        <v>5.62</v>
      </c>
      <c r="AA203">
        <v>1.22</v>
      </c>
      <c r="AB203">
        <v>0.42</v>
      </c>
      <c r="AC203">
        <v>0.02</v>
      </c>
      <c r="AD203">
        <v>0.01</v>
      </c>
      <c r="AE203">
        <v>0</v>
      </c>
      <c r="AF203">
        <v>0</v>
      </c>
    </row>
    <row r="204" spans="6:32" x14ac:dyDescent="0.2">
      <c r="T204">
        <v>498.45</v>
      </c>
      <c r="U204">
        <v>707.92</v>
      </c>
      <c r="V204">
        <v>509.51</v>
      </c>
      <c r="W204">
        <v>253.4</v>
      </c>
      <c r="X204">
        <v>94.43</v>
      </c>
      <c r="Y204">
        <v>30.87</v>
      </c>
      <c r="Z204">
        <v>8.34</v>
      </c>
      <c r="AA204">
        <v>2.4</v>
      </c>
      <c r="AB204">
        <v>0.5</v>
      </c>
      <c r="AC204">
        <v>0.14000000000000001</v>
      </c>
      <c r="AD204">
        <v>0.03</v>
      </c>
      <c r="AE204">
        <v>0.01</v>
      </c>
      <c r="AF204">
        <v>0</v>
      </c>
    </row>
    <row r="205" spans="6:32" x14ac:dyDescent="0.2">
      <c r="T205">
        <v>436.91</v>
      </c>
      <c r="U205">
        <v>677.41</v>
      </c>
      <c r="V205">
        <v>532.62</v>
      </c>
      <c r="W205">
        <v>283.77</v>
      </c>
      <c r="X205">
        <v>118.72</v>
      </c>
      <c r="Y205">
        <v>40.46</v>
      </c>
      <c r="Z205">
        <v>12.03</v>
      </c>
      <c r="AA205">
        <v>2.93</v>
      </c>
      <c r="AB205">
        <v>0.93</v>
      </c>
      <c r="AC205">
        <v>0.14000000000000001</v>
      </c>
      <c r="AD205">
        <v>0.06</v>
      </c>
      <c r="AE205">
        <v>0.02</v>
      </c>
      <c r="AF205">
        <v>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3"/>
  <sheetViews>
    <sheetView zoomScale="40" zoomScaleNormal="40" workbookViewId="0">
      <selection activeCell="J79" sqref="J79"/>
    </sheetView>
  </sheetViews>
  <sheetFormatPr defaultRowHeight="12.75" x14ac:dyDescent="0.2"/>
  <cols>
    <col min="6" max="6" width="11.85546875" customWidth="1"/>
    <col min="7" max="9" width="10.28515625" bestFit="1" customWidth="1"/>
    <col min="10" max="17" width="8.28515625" customWidth="1"/>
  </cols>
  <sheetData>
    <row r="1" spans="1:39" ht="26.25" x14ac:dyDescent="0.4">
      <c r="A1" s="5" t="s">
        <v>66</v>
      </c>
      <c r="AI1" t="s">
        <v>41</v>
      </c>
      <c r="AJ1" t="s">
        <v>44</v>
      </c>
      <c r="AK1" t="s">
        <v>43</v>
      </c>
      <c r="AL1" t="s">
        <v>42</v>
      </c>
      <c r="AM1" t="s">
        <v>45</v>
      </c>
    </row>
    <row r="2" spans="1:39" x14ac:dyDescent="0.2">
      <c r="G2">
        <v>0</v>
      </c>
      <c r="H2">
        <v>1</v>
      </c>
      <c r="I2">
        <v>2</v>
      </c>
      <c r="J2">
        <v>3</v>
      </c>
      <c r="K2">
        <v>4</v>
      </c>
      <c r="L2">
        <v>5</v>
      </c>
      <c r="M2">
        <v>6</v>
      </c>
      <c r="N2">
        <v>7</v>
      </c>
      <c r="O2">
        <v>8</v>
      </c>
      <c r="P2">
        <v>9</v>
      </c>
      <c r="Q2">
        <v>10</v>
      </c>
      <c r="R2">
        <v>11</v>
      </c>
      <c r="S2">
        <v>12</v>
      </c>
      <c r="AH2">
        <f t="shared" ref="AH2:AH12" si="0">E21</f>
        <v>0.02</v>
      </c>
      <c r="AI2" s="10">
        <f t="shared" ref="AI2:AI12" si="1">N36</f>
        <v>1</v>
      </c>
      <c r="AJ2" s="10">
        <f t="shared" ref="AJ2:AJ12" si="2">N68</f>
        <v>1</v>
      </c>
      <c r="AK2" s="10">
        <f t="shared" ref="AK2:AK12" si="3">N101</f>
        <v>1</v>
      </c>
      <c r="AL2" s="10">
        <f t="shared" ref="AL2:AL12" si="4">N139</f>
        <v>1</v>
      </c>
      <c r="AM2" s="10">
        <f t="shared" ref="AM2:AM12" si="5">N173</f>
        <v>1</v>
      </c>
    </row>
    <row r="3" spans="1:39" x14ac:dyDescent="0.2">
      <c r="F3" t="s">
        <v>11</v>
      </c>
      <c r="G3">
        <v>59.59</v>
      </c>
      <c r="H3">
        <v>20.420000000000002</v>
      </c>
      <c r="I3">
        <v>3.55</v>
      </c>
      <c r="J3">
        <v>0.4</v>
      </c>
      <c r="K3">
        <v>0.04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AH3">
        <f t="shared" si="0"/>
        <v>0.03</v>
      </c>
      <c r="AI3" s="10">
        <f t="shared" si="1"/>
        <v>1</v>
      </c>
      <c r="AJ3" s="10">
        <f t="shared" si="2"/>
        <v>1</v>
      </c>
      <c r="AK3" s="10">
        <f t="shared" si="3"/>
        <v>1</v>
      </c>
      <c r="AL3" s="10">
        <f t="shared" si="4"/>
        <v>1</v>
      </c>
      <c r="AM3" s="10">
        <f t="shared" si="5"/>
        <v>1</v>
      </c>
    </row>
    <row r="4" spans="1:39" x14ac:dyDescent="0.2">
      <c r="F4" t="s">
        <v>12</v>
      </c>
      <c r="G4">
        <v>49.81</v>
      </c>
      <c r="H4">
        <v>26.13</v>
      </c>
      <c r="I4">
        <v>6.68</v>
      </c>
      <c r="J4">
        <v>1.25</v>
      </c>
      <c r="K4">
        <v>0.12</v>
      </c>
      <c r="L4">
        <v>0.01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AH4">
        <f t="shared" si="0"/>
        <v>0.04</v>
      </c>
      <c r="AI4" s="10">
        <f t="shared" si="1"/>
        <v>1</v>
      </c>
      <c r="AJ4" s="10">
        <f t="shared" si="2"/>
        <v>1</v>
      </c>
      <c r="AK4" s="10">
        <f t="shared" si="3"/>
        <v>1</v>
      </c>
      <c r="AL4" s="10">
        <f t="shared" si="4"/>
        <v>1</v>
      </c>
      <c r="AM4" s="10">
        <f t="shared" si="5"/>
        <v>1</v>
      </c>
    </row>
    <row r="5" spans="1:39" x14ac:dyDescent="0.2">
      <c r="A5" s="1" t="s">
        <v>0</v>
      </c>
      <c r="F5" t="s">
        <v>13</v>
      </c>
      <c r="G5">
        <v>41.25</v>
      </c>
      <c r="H5">
        <v>29.92</v>
      </c>
      <c r="I5">
        <v>10.18</v>
      </c>
      <c r="J5">
        <v>2.23</v>
      </c>
      <c r="K5">
        <v>0.38</v>
      </c>
      <c r="L5">
        <v>0.03</v>
      </c>
      <c r="M5">
        <v>0.01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AH5">
        <f t="shared" si="0"/>
        <v>0.05</v>
      </c>
      <c r="AI5" s="10">
        <f t="shared" si="1"/>
        <v>1</v>
      </c>
      <c r="AJ5" s="10">
        <f t="shared" si="2"/>
        <v>1</v>
      </c>
      <c r="AK5" s="10">
        <f t="shared" si="3"/>
        <v>1</v>
      </c>
      <c r="AL5" s="10">
        <f t="shared" si="4"/>
        <v>1</v>
      </c>
      <c r="AM5" s="10">
        <f t="shared" si="5"/>
        <v>1</v>
      </c>
    </row>
    <row r="6" spans="1:39" x14ac:dyDescent="0.2">
      <c r="F6" t="s">
        <v>14</v>
      </c>
      <c r="G6">
        <v>34.67</v>
      </c>
      <c r="H6">
        <v>31.01</v>
      </c>
      <c r="I6">
        <v>13.49</v>
      </c>
      <c r="J6">
        <v>3.93</v>
      </c>
      <c r="K6">
        <v>0.78</v>
      </c>
      <c r="L6">
        <v>0.11</v>
      </c>
      <c r="M6">
        <v>0.01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AH6">
        <f t="shared" si="0"/>
        <v>0.06</v>
      </c>
      <c r="AI6" s="10">
        <f t="shared" si="1"/>
        <v>0.971830985915493</v>
      </c>
      <c r="AJ6" s="10">
        <f t="shared" si="2"/>
        <v>1</v>
      </c>
      <c r="AK6" s="10">
        <f t="shared" si="3"/>
        <v>1</v>
      </c>
      <c r="AL6" s="10">
        <f t="shared" si="4"/>
        <v>1</v>
      </c>
      <c r="AM6" s="10">
        <f t="shared" si="5"/>
        <v>1</v>
      </c>
    </row>
    <row r="7" spans="1:39" x14ac:dyDescent="0.2">
      <c r="F7" t="s">
        <v>15</v>
      </c>
      <c r="G7">
        <v>29.82</v>
      </c>
      <c r="H7">
        <v>30.23</v>
      </c>
      <c r="I7">
        <v>16.329999999999998</v>
      </c>
      <c r="J7">
        <v>6.02</v>
      </c>
      <c r="K7">
        <v>1.34</v>
      </c>
      <c r="L7">
        <v>0.23</v>
      </c>
      <c r="M7">
        <v>0.03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AH7">
        <f t="shared" si="0"/>
        <v>7.0000000000000007E-2</v>
      </c>
      <c r="AI7" s="10">
        <f t="shared" si="1"/>
        <v>0.92682926829268297</v>
      </c>
      <c r="AJ7" s="10">
        <f t="shared" si="2"/>
        <v>1</v>
      </c>
      <c r="AK7" s="10">
        <f t="shared" si="3"/>
        <v>1</v>
      </c>
      <c r="AL7" s="10">
        <f t="shared" si="4"/>
        <v>1</v>
      </c>
      <c r="AM7" s="10">
        <f t="shared" si="5"/>
        <v>1</v>
      </c>
    </row>
    <row r="8" spans="1:39" x14ac:dyDescent="0.2">
      <c r="B8" t="s">
        <v>6</v>
      </c>
      <c r="C8">
        <v>4.5249999999999999E-2</v>
      </c>
      <c r="F8" t="s">
        <v>16</v>
      </c>
      <c r="G8">
        <v>24.65</v>
      </c>
      <c r="H8">
        <v>30.69</v>
      </c>
      <c r="I8">
        <v>18.09</v>
      </c>
      <c r="J8">
        <v>7.47</v>
      </c>
      <c r="K8">
        <v>2.5299999999999998</v>
      </c>
      <c r="L8">
        <v>0.46</v>
      </c>
      <c r="M8">
        <v>7.0000000000000007E-2</v>
      </c>
      <c r="N8">
        <v>0.04</v>
      </c>
      <c r="O8">
        <v>0</v>
      </c>
      <c r="P8">
        <v>0</v>
      </c>
      <c r="Q8">
        <v>0</v>
      </c>
      <c r="R8">
        <v>0</v>
      </c>
      <c r="S8">
        <v>0</v>
      </c>
      <c r="AH8">
        <f t="shared" si="0"/>
        <v>0.08</v>
      </c>
      <c r="AI8" s="10">
        <f t="shared" si="1"/>
        <v>0.85106382978723405</v>
      </c>
      <c r="AJ8" s="10">
        <f t="shared" si="2"/>
        <v>1</v>
      </c>
      <c r="AK8" s="10">
        <f t="shared" si="3"/>
        <v>1</v>
      </c>
      <c r="AL8" s="10">
        <f t="shared" si="4"/>
        <v>1</v>
      </c>
      <c r="AM8" s="10">
        <f t="shared" si="5"/>
        <v>1</v>
      </c>
    </row>
    <row r="9" spans="1:39" x14ac:dyDescent="0.2">
      <c r="B9" t="s">
        <v>7</v>
      </c>
      <c r="C9">
        <v>641.75</v>
      </c>
      <c r="F9" t="s">
        <v>17</v>
      </c>
      <c r="G9">
        <v>20.56</v>
      </c>
      <c r="H9">
        <v>29.42</v>
      </c>
      <c r="I9">
        <v>20.010000000000002</v>
      </c>
      <c r="J9">
        <v>9.42</v>
      </c>
      <c r="K9">
        <v>3.6</v>
      </c>
      <c r="L9">
        <v>0.75</v>
      </c>
      <c r="M9">
        <v>0.17</v>
      </c>
      <c r="N9">
        <v>0.04</v>
      </c>
      <c r="O9">
        <v>0.03</v>
      </c>
      <c r="P9">
        <v>0</v>
      </c>
      <c r="Q9">
        <v>0</v>
      </c>
      <c r="R9">
        <v>0</v>
      </c>
      <c r="S9">
        <v>0</v>
      </c>
      <c r="AH9">
        <f t="shared" si="0"/>
        <v>0.09</v>
      </c>
      <c r="AI9" s="10">
        <f t="shared" si="1"/>
        <v>0.77830188679245305</v>
      </c>
      <c r="AJ9" s="10">
        <f t="shared" si="2"/>
        <v>1</v>
      </c>
      <c r="AK9" s="10">
        <f t="shared" si="3"/>
        <v>1</v>
      </c>
      <c r="AL9" s="10">
        <f t="shared" si="4"/>
        <v>1</v>
      </c>
      <c r="AM9" s="10">
        <f t="shared" si="5"/>
        <v>1</v>
      </c>
    </row>
    <row r="10" spans="1:39" x14ac:dyDescent="0.2">
      <c r="B10" t="s">
        <v>1</v>
      </c>
      <c r="C10">
        <v>6</v>
      </c>
      <c r="D10">
        <f>((C10-1)*C$13)+(2*C$12)</f>
        <v>4200</v>
      </c>
      <c r="E10">
        <f>(C10-1)*C13</f>
        <v>4000</v>
      </c>
      <c r="F10" t="s">
        <v>18</v>
      </c>
      <c r="G10">
        <v>18.329999999999998</v>
      </c>
      <c r="H10">
        <v>26.57</v>
      </c>
      <c r="I10">
        <v>21.25</v>
      </c>
      <c r="J10">
        <v>11.21</v>
      </c>
      <c r="K10">
        <v>5.01</v>
      </c>
      <c r="L10">
        <v>1.22</v>
      </c>
      <c r="M10">
        <v>0.33</v>
      </c>
      <c r="N10">
        <v>7.0000000000000007E-2</v>
      </c>
      <c r="O10">
        <v>0.01</v>
      </c>
      <c r="P10">
        <v>0</v>
      </c>
      <c r="Q10">
        <v>0</v>
      </c>
      <c r="R10">
        <v>0</v>
      </c>
      <c r="S10">
        <v>0</v>
      </c>
      <c r="AH10">
        <f t="shared" si="0"/>
        <v>0.1</v>
      </c>
      <c r="AI10" s="10">
        <f t="shared" si="1"/>
        <v>0.71186440677966101</v>
      </c>
      <c r="AJ10" s="10">
        <f t="shared" si="2"/>
        <v>1</v>
      </c>
      <c r="AK10" s="10">
        <f t="shared" si="3"/>
        <v>1</v>
      </c>
      <c r="AL10" s="10">
        <f t="shared" si="4"/>
        <v>1</v>
      </c>
      <c r="AM10" s="10">
        <f t="shared" si="5"/>
        <v>1</v>
      </c>
    </row>
    <row r="11" spans="1:39" x14ac:dyDescent="0.2">
      <c r="B11" t="s">
        <v>2</v>
      </c>
      <c r="C11">
        <v>14</v>
      </c>
      <c r="D11">
        <f>((C11-1)*C$14)+(2*C$12)</f>
        <v>2800</v>
      </c>
      <c r="E11">
        <f>(C11-1)*C14</f>
        <v>2600</v>
      </c>
      <c r="F11" t="s">
        <v>19</v>
      </c>
      <c r="G11">
        <v>15.15</v>
      </c>
      <c r="H11">
        <v>25.47</v>
      </c>
      <c r="I11">
        <v>21.81</v>
      </c>
      <c r="J11">
        <v>13.02</v>
      </c>
      <c r="K11">
        <v>5.64</v>
      </c>
      <c r="L11">
        <v>2.02</v>
      </c>
      <c r="M11">
        <v>0.67</v>
      </c>
      <c r="N11">
        <v>0.15</v>
      </c>
      <c r="O11">
        <v>0.05</v>
      </c>
      <c r="P11">
        <v>0.01</v>
      </c>
      <c r="Q11">
        <v>0.01</v>
      </c>
      <c r="R11">
        <v>0</v>
      </c>
      <c r="S11">
        <v>0</v>
      </c>
      <c r="AH11">
        <f t="shared" si="0"/>
        <v>0.11</v>
      </c>
      <c r="AI11" s="10">
        <f t="shared" si="1"/>
        <v>0.65116279069767402</v>
      </c>
      <c r="AJ11" s="10">
        <f t="shared" si="2"/>
        <v>1</v>
      </c>
      <c r="AK11" s="10">
        <f t="shared" si="3"/>
        <v>1</v>
      </c>
      <c r="AL11" s="10">
        <f t="shared" si="4"/>
        <v>1</v>
      </c>
      <c r="AM11" s="10">
        <f t="shared" si="5"/>
        <v>1</v>
      </c>
    </row>
    <row r="12" spans="1:39" x14ac:dyDescent="0.2">
      <c r="B12" t="s">
        <v>3</v>
      </c>
      <c r="C12">
        <v>100</v>
      </c>
      <c r="E12" s="1">
        <f>E10*E11/10000</f>
        <v>1040</v>
      </c>
      <c r="F12" t="s">
        <v>20</v>
      </c>
      <c r="G12">
        <v>12.42</v>
      </c>
      <c r="H12">
        <v>23.36</v>
      </c>
      <c r="I12">
        <v>23.15</v>
      </c>
      <c r="J12">
        <v>14.04</v>
      </c>
      <c r="K12">
        <v>7.43</v>
      </c>
      <c r="L12">
        <v>2.35</v>
      </c>
      <c r="M12">
        <v>0.92</v>
      </c>
      <c r="N12">
        <v>0.22</v>
      </c>
      <c r="O12">
        <v>0.08</v>
      </c>
      <c r="P12">
        <v>0.03</v>
      </c>
      <c r="Q12">
        <v>0</v>
      </c>
      <c r="R12">
        <v>0</v>
      </c>
      <c r="S12">
        <v>0</v>
      </c>
      <c r="AH12">
        <f t="shared" si="0"/>
        <v>0.12</v>
      </c>
      <c r="AI12" s="10">
        <f t="shared" si="1"/>
        <v>0.59574468085106402</v>
      </c>
      <c r="AJ12" s="10">
        <f t="shared" si="2"/>
        <v>0.99290780141844004</v>
      </c>
      <c r="AK12" s="10">
        <f t="shared" si="3"/>
        <v>1</v>
      </c>
      <c r="AL12" s="10">
        <f t="shared" si="4"/>
        <v>1</v>
      </c>
      <c r="AM12" s="10">
        <f t="shared" si="5"/>
        <v>1</v>
      </c>
    </row>
    <row r="13" spans="1:39" x14ac:dyDescent="0.2">
      <c r="B13" t="s">
        <v>47</v>
      </c>
      <c r="C13">
        <v>800</v>
      </c>
      <c r="F13" t="s">
        <v>21</v>
      </c>
      <c r="G13">
        <v>10.77</v>
      </c>
      <c r="H13">
        <v>21.13</v>
      </c>
      <c r="I13">
        <v>22.72</v>
      </c>
      <c r="J13">
        <v>16.02</v>
      </c>
      <c r="K13">
        <v>8.0299999999999994</v>
      </c>
      <c r="L13">
        <v>3.38</v>
      </c>
      <c r="M13">
        <v>1.3</v>
      </c>
      <c r="N13">
        <v>0.47</v>
      </c>
      <c r="O13">
        <v>0.15</v>
      </c>
      <c r="P13">
        <v>0.03</v>
      </c>
      <c r="Q13">
        <v>0</v>
      </c>
      <c r="R13">
        <v>0</v>
      </c>
      <c r="S13">
        <v>0</v>
      </c>
    </row>
    <row r="14" spans="1:39" x14ac:dyDescent="0.2">
      <c r="B14" t="s">
        <v>48</v>
      </c>
      <c r="C14">
        <v>200</v>
      </c>
    </row>
    <row r="15" spans="1:39" x14ac:dyDescent="0.2">
      <c r="B15" t="s">
        <v>4</v>
      </c>
      <c r="C15">
        <v>30</v>
      </c>
      <c r="AH15" t="s">
        <v>65</v>
      </c>
      <c r="AI15" t="s">
        <v>55</v>
      </c>
      <c r="AJ15" t="s">
        <v>64</v>
      </c>
    </row>
    <row r="16" spans="1:39" x14ac:dyDescent="0.2">
      <c r="B16" t="s">
        <v>5</v>
      </c>
      <c r="C16">
        <v>100</v>
      </c>
      <c r="AH16">
        <v>1</v>
      </c>
      <c r="AI16">
        <f t="shared" ref="AI16:AJ26" si="6">AH2</f>
        <v>0.02</v>
      </c>
      <c r="AJ16">
        <f t="shared" si="6"/>
        <v>1</v>
      </c>
    </row>
    <row r="17" spans="2:36" x14ac:dyDescent="0.2">
      <c r="B17" t="s">
        <v>31</v>
      </c>
      <c r="C17">
        <f>C10*C11</f>
        <v>84</v>
      </c>
      <c r="F17" t="s">
        <v>30</v>
      </c>
      <c r="G17" s="1">
        <v>1</v>
      </c>
      <c r="AH17">
        <v>1</v>
      </c>
      <c r="AI17">
        <f t="shared" si="6"/>
        <v>0.03</v>
      </c>
      <c r="AJ17">
        <f t="shared" si="6"/>
        <v>1</v>
      </c>
    </row>
    <row r="18" spans="2:36" x14ac:dyDescent="0.2">
      <c r="B18" t="s">
        <v>29</v>
      </c>
      <c r="C18">
        <f>(D10/100)*(D11/100)</f>
        <v>1176</v>
      </c>
      <c r="D18">
        <f>C18*0.02</f>
        <v>23.52</v>
      </c>
      <c r="F18" s="1" t="s">
        <v>33</v>
      </c>
      <c r="T18" t="str">
        <f>[1]!cat(T21:U31,",")</f>
        <v>0.714285714285714,0.285714285714286,0.583690476190476,0.416309523809524,0.441190476190476,0.558809523809524,0.302380952380952,0.697619047619048,0.185,0.815,0.100595238095238,0.899404761904762,4.70238095238095E-02,0.95297619047619,1.95238095238095E-02,0.980476190476191,7.38095238095238E-03,0.992619047619048,4.04761904761905E-03,0.995952380952381,1.42857142857143E-03,0.998571428571429</v>
      </c>
      <c r="AH18">
        <v>1</v>
      </c>
      <c r="AI18">
        <f t="shared" si="6"/>
        <v>0.04</v>
      </c>
      <c r="AJ18">
        <f t="shared" si="6"/>
        <v>1</v>
      </c>
    </row>
    <row r="19" spans="2:36" x14ac:dyDescent="0.2">
      <c r="B19" t="s">
        <v>28</v>
      </c>
      <c r="C19" t="s">
        <v>24</v>
      </c>
      <c r="F19" t="s">
        <v>32</v>
      </c>
      <c r="T19" t="s">
        <v>58</v>
      </c>
      <c r="AH19">
        <v>1</v>
      </c>
      <c r="AI19">
        <f t="shared" si="6"/>
        <v>0.05</v>
      </c>
      <c r="AJ19">
        <f t="shared" si="6"/>
        <v>1</v>
      </c>
    </row>
    <row r="20" spans="2:36" x14ac:dyDescent="0.2">
      <c r="B20">
        <v>0.02</v>
      </c>
      <c r="C20" s="2">
        <f>B20*$C$18</f>
        <v>23.52</v>
      </c>
      <c r="G20" t="s">
        <v>34</v>
      </c>
      <c r="H20" t="s">
        <v>35</v>
      </c>
      <c r="I20" t="s">
        <v>36</v>
      </c>
      <c r="J20" t="s">
        <v>37</v>
      </c>
      <c r="K20" t="s">
        <v>38</v>
      </c>
      <c r="L20" t="s">
        <v>39</v>
      </c>
      <c r="M20" t="s">
        <v>40</v>
      </c>
      <c r="N20" t="s">
        <v>49</v>
      </c>
      <c r="O20" t="s">
        <v>50</v>
      </c>
      <c r="P20" t="s">
        <v>51</v>
      </c>
      <c r="Q20" t="s">
        <v>52</v>
      </c>
      <c r="R20" t="s">
        <v>53</v>
      </c>
      <c r="S20" t="s">
        <v>54</v>
      </c>
      <c r="T20" s="7" t="s">
        <v>34</v>
      </c>
      <c r="U20" s="7" t="s">
        <v>35</v>
      </c>
      <c r="V20" t="s">
        <v>36</v>
      </c>
      <c r="W20" t="s">
        <v>37</v>
      </c>
      <c r="X20" t="s">
        <v>38</v>
      </c>
      <c r="Y20" t="s">
        <v>39</v>
      </c>
      <c r="Z20" t="s">
        <v>40</v>
      </c>
      <c r="AA20" t="s">
        <v>49</v>
      </c>
      <c r="AB20" t="s">
        <v>50</v>
      </c>
      <c r="AC20" t="s">
        <v>51</v>
      </c>
      <c r="AD20" t="s">
        <v>52</v>
      </c>
      <c r="AE20" t="s">
        <v>53</v>
      </c>
      <c r="AF20" t="s">
        <v>54</v>
      </c>
      <c r="AH20">
        <v>1</v>
      </c>
      <c r="AI20">
        <f t="shared" si="6"/>
        <v>0.06</v>
      </c>
      <c r="AJ20">
        <f t="shared" si="6"/>
        <v>0.971830985915493</v>
      </c>
    </row>
    <row r="21" spans="2:36" x14ac:dyDescent="0.2">
      <c r="B21">
        <v>0.03</v>
      </c>
      <c r="C21" s="2">
        <f t="shared" ref="C21:C30" si="7">B21*$C$18</f>
        <v>35.28</v>
      </c>
      <c r="E21">
        <f>B20</f>
        <v>0.02</v>
      </c>
      <c r="F21" t="s">
        <v>11</v>
      </c>
      <c r="G21">
        <v>60</v>
      </c>
      <c r="H21">
        <v>24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 s="8">
        <f>G21/$C$17</f>
        <v>0.7142857142857143</v>
      </c>
      <c r="U21" s="8">
        <f t="shared" ref="U21:U23" si="8">H21/$C$17</f>
        <v>0.2857142857142857</v>
      </c>
      <c r="AH21">
        <v>1</v>
      </c>
      <c r="AI21">
        <f t="shared" si="6"/>
        <v>7.0000000000000007E-2</v>
      </c>
      <c r="AJ21">
        <f t="shared" si="6"/>
        <v>0.92682926829268297</v>
      </c>
    </row>
    <row r="22" spans="2:36" x14ac:dyDescent="0.2">
      <c r="B22">
        <v>0.04</v>
      </c>
      <c r="C22" s="2">
        <f t="shared" si="7"/>
        <v>47.04</v>
      </c>
      <c r="E22">
        <f t="shared" ref="E22:E31" si="9">B21</f>
        <v>0.03</v>
      </c>
      <c r="F22" t="s">
        <v>12</v>
      </c>
      <c r="G22">
        <v>49.03</v>
      </c>
      <c r="H22">
        <v>34.97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 s="8">
        <f t="shared" ref="T22:T23" si="10">G22/$C$17</f>
        <v>0.5836904761904762</v>
      </c>
      <c r="U22" s="8">
        <f t="shared" si="8"/>
        <v>0.4163095238095238</v>
      </c>
      <c r="AH22">
        <v>1</v>
      </c>
      <c r="AI22">
        <f t="shared" si="6"/>
        <v>0.08</v>
      </c>
      <c r="AJ22">
        <f t="shared" si="6"/>
        <v>0.85106382978723405</v>
      </c>
    </row>
    <row r="23" spans="2:36" x14ac:dyDescent="0.2">
      <c r="B23">
        <v>0.05</v>
      </c>
      <c r="C23" s="2">
        <f t="shared" si="7"/>
        <v>58.800000000000004</v>
      </c>
      <c r="E23">
        <f t="shared" si="9"/>
        <v>0.04</v>
      </c>
      <c r="F23" t="s">
        <v>13</v>
      </c>
      <c r="G23">
        <v>37.06</v>
      </c>
      <c r="H23">
        <v>46.94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 s="8">
        <f t="shared" si="10"/>
        <v>0.44119047619047624</v>
      </c>
      <c r="U23" s="8">
        <f t="shared" si="8"/>
        <v>0.55880952380952376</v>
      </c>
      <c r="AH23">
        <v>1</v>
      </c>
      <c r="AI23">
        <f t="shared" si="6"/>
        <v>0.09</v>
      </c>
      <c r="AJ23">
        <f t="shared" si="6"/>
        <v>0.77830188679245305</v>
      </c>
    </row>
    <row r="24" spans="2:36" x14ac:dyDescent="0.2">
      <c r="B24">
        <v>0.06</v>
      </c>
      <c r="C24" s="2">
        <f t="shared" si="7"/>
        <v>70.56</v>
      </c>
      <c r="E24">
        <f t="shared" si="9"/>
        <v>0.05</v>
      </c>
      <c r="F24" t="s">
        <v>14</v>
      </c>
      <c r="G24">
        <v>25.4</v>
      </c>
      <c r="H24">
        <v>58.6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 s="8">
        <f t="shared" ref="T24:T31" si="11">G24/$C$17</f>
        <v>0.30238095238095236</v>
      </c>
      <c r="U24" s="8">
        <f t="shared" ref="U24:U31" si="12">H24/$C$17</f>
        <v>0.69761904761904758</v>
      </c>
      <c r="AH24">
        <v>1</v>
      </c>
      <c r="AI24">
        <f t="shared" si="6"/>
        <v>0.1</v>
      </c>
      <c r="AJ24">
        <f t="shared" si="6"/>
        <v>0.71186440677966101</v>
      </c>
    </row>
    <row r="25" spans="2:36" x14ac:dyDescent="0.2">
      <c r="B25">
        <v>7.0000000000000007E-2</v>
      </c>
      <c r="C25" s="2">
        <f t="shared" si="7"/>
        <v>82.320000000000007</v>
      </c>
      <c r="E25">
        <f t="shared" si="9"/>
        <v>0.06</v>
      </c>
      <c r="F25" t="s">
        <v>15</v>
      </c>
      <c r="G25">
        <v>15.54</v>
      </c>
      <c r="H25">
        <v>68.459999999999994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 s="8">
        <f t="shared" si="11"/>
        <v>0.185</v>
      </c>
      <c r="U25" s="8">
        <f t="shared" si="12"/>
        <v>0.81499999999999995</v>
      </c>
      <c r="AH25">
        <v>1</v>
      </c>
      <c r="AI25">
        <f t="shared" si="6"/>
        <v>0.11</v>
      </c>
      <c r="AJ25">
        <f t="shared" si="6"/>
        <v>0.65116279069767402</v>
      </c>
    </row>
    <row r="26" spans="2:36" x14ac:dyDescent="0.2">
      <c r="B26">
        <v>0.08</v>
      </c>
      <c r="C26" s="2">
        <f t="shared" si="7"/>
        <v>94.08</v>
      </c>
      <c r="E26">
        <f t="shared" si="9"/>
        <v>7.0000000000000007E-2</v>
      </c>
      <c r="F26" t="s">
        <v>16</v>
      </c>
      <c r="G26">
        <v>8.4499999999999993</v>
      </c>
      <c r="H26">
        <v>75.55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 s="8">
        <f t="shared" si="11"/>
        <v>0.10059523809523808</v>
      </c>
      <c r="U26" s="8">
        <f t="shared" si="12"/>
        <v>0.89940476190476182</v>
      </c>
      <c r="AH26">
        <v>1</v>
      </c>
      <c r="AI26">
        <f t="shared" si="6"/>
        <v>0.12</v>
      </c>
      <c r="AJ26">
        <f t="shared" si="6"/>
        <v>0.59574468085106402</v>
      </c>
    </row>
    <row r="27" spans="2:36" x14ac:dyDescent="0.2">
      <c r="B27">
        <v>0.09</v>
      </c>
      <c r="C27" s="2">
        <f t="shared" si="7"/>
        <v>105.83999999999999</v>
      </c>
      <c r="E27">
        <f t="shared" si="9"/>
        <v>0.08</v>
      </c>
      <c r="F27" t="s">
        <v>17</v>
      </c>
      <c r="G27">
        <v>3.95</v>
      </c>
      <c r="H27">
        <v>80.05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 s="8">
        <f t="shared" si="11"/>
        <v>4.7023809523809523E-2</v>
      </c>
      <c r="U27" s="8">
        <f t="shared" si="12"/>
        <v>0.95297619047619042</v>
      </c>
      <c r="AH27">
        <v>2</v>
      </c>
      <c r="AI27">
        <f>AI16</f>
        <v>0.02</v>
      </c>
      <c r="AJ27">
        <f t="shared" ref="AJ27:AJ37" si="13">AJ2</f>
        <v>1</v>
      </c>
    </row>
    <row r="28" spans="2:36" x14ac:dyDescent="0.2">
      <c r="B28">
        <v>0.1</v>
      </c>
      <c r="C28" s="2">
        <f t="shared" si="7"/>
        <v>117.60000000000001</v>
      </c>
      <c r="E28">
        <f t="shared" si="9"/>
        <v>0.09</v>
      </c>
      <c r="F28" t="s">
        <v>18</v>
      </c>
      <c r="G28">
        <v>1.64</v>
      </c>
      <c r="H28">
        <v>82.36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 s="8">
        <f t="shared" si="11"/>
        <v>1.9523809523809523E-2</v>
      </c>
      <c r="U28" s="8">
        <f t="shared" si="12"/>
        <v>0.9804761904761905</v>
      </c>
      <c r="AH28">
        <v>2</v>
      </c>
      <c r="AI28">
        <f t="shared" ref="AI28:AI36" si="14">AI17</f>
        <v>0.03</v>
      </c>
      <c r="AJ28">
        <f t="shared" si="13"/>
        <v>1</v>
      </c>
    </row>
    <row r="29" spans="2:36" x14ac:dyDescent="0.2">
      <c r="B29">
        <v>0.11</v>
      </c>
      <c r="C29" s="2">
        <f t="shared" si="7"/>
        <v>129.36000000000001</v>
      </c>
      <c r="E29">
        <f t="shared" si="9"/>
        <v>0.1</v>
      </c>
      <c r="F29" t="s">
        <v>19</v>
      </c>
      <c r="G29">
        <v>0.62</v>
      </c>
      <c r="H29">
        <v>83.38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 s="8">
        <f t="shared" si="11"/>
        <v>7.3809523809523813E-3</v>
      </c>
      <c r="U29" s="8">
        <f t="shared" si="12"/>
        <v>0.99261904761904751</v>
      </c>
      <c r="AH29">
        <v>2</v>
      </c>
      <c r="AI29">
        <f t="shared" si="14"/>
        <v>0.04</v>
      </c>
      <c r="AJ29">
        <f t="shared" si="13"/>
        <v>1</v>
      </c>
    </row>
    <row r="30" spans="2:36" x14ac:dyDescent="0.2">
      <c r="B30">
        <v>0.12</v>
      </c>
      <c r="C30" s="2">
        <f t="shared" si="7"/>
        <v>141.12</v>
      </c>
      <c r="E30">
        <f t="shared" si="9"/>
        <v>0.11</v>
      </c>
      <c r="F30" t="s">
        <v>20</v>
      </c>
      <c r="G30">
        <v>0.34</v>
      </c>
      <c r="H30">
        <v>83.66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 s="8">
        <f t="shared" si="11"/>
        <v>4.0476190476190482E-3</v>
      </c>
      <c r="U30" s="8">
        <f t="shared" si="12"/>
        <v>0.99595238095238092</v>
      </c>
      <c r="AH30">
        <v>2</v>
      </c>
      <c r="AI30">
        <f t="shared" si="14"/>
        <v>0.05</v>
      </c>
      <c r="AJ30">
        <f t="shared" si="13"/>
        <v>1</v>
      </c>
    </row>
    <row r="31" spans="2:36" x14ac:dyDescent="0.2">
      <c r="E31">
        <f t="shared" si="9"/>
        <v>0.12</v>
      </c>
      <c r="F31" t="s">
        <v>21</v>
      </c>
      <c r="G31">
        <v>0.12</v>
      </c>
      <c r="H31">
        <v>83.88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 s="8">
        <f t="shared" si="11"/>
        <v>1.4285714285714286E-3</v>
      </c>
      <c r="U31" s="8">
        <f t="shared" si="12"/>
        <v>0.99857142857142855</v>
      </c>
      <c r="AH31">
        <v>2</v>
      </c>
      <c r="AI31">
        <f t="shared" si="14"/>
        <v>0.06</v>
      </c>
      <c r="AJ31">
        <f t="shared" si="13"/>
        <v>1</v>
      </c>
    </row>
    <row r="32" spans="2:36" x14ac:dyDescent="0.2">
      <c r="T32" s="6"/>
      <c r="U32" s="6"/>
      <c r="AH32">
        <v>2</v>
      </c>
      <c r="AI32">
        <f t="shared" si="14"/>
        <v>7.0000000000000007E-2</v>
      </c>
      <c r="AJ32">
        <f t="shared" si="13"/>
        <v>1</v>
      </c>
    </row>
    <row r="33" spans="6:36" x14ac:dyDescent="0.2">
      <c r="F33" s="1" t="s">
        <v>23</v>
      </c>
      <c r="T33" s="6"/>
      <c r="U33" s="6"/>
      <c r="AH33">
        <v>2</v>
      </c>
      <c r="AI33">
        <f t="shared" si="14"/>
        <v>0.08</v>
      </c>
      <c r="AJ33">
        <f t="shared" si="13"/>
        <v>1</v>
      </c>
    </row>
    <row r="34" spans="6:36" x14ac:dyDescent="0.2">
      <c r="F34" t="s">
        <v>22</v>
      </c>
      <c r="G34">
        <v>2.5000000000000001E-2</v>
      </c>
      <c r="H34">
        <v>50</v>
      </c>
      <c r="I34">
        <v>0.97499999999999998</v>
      </c>
      <c r="T34" s="6"/>
      <c r="U34" s="6"/>
      <c r="AH34">
        <v>2</v>
      </c>
      <c r="AI34">
        <f t="shared" si="14"/>
        <v>0.09</v>
      </c>
      <c r="AJ34">
        <f t="shared" si="13"/>
        <v>1</v>
      </c>
    </row>
    <row r="35" spans="6:36" x14ac:dyDescent="0.2">
      <c r="G35" t="s">
        <v>8</v>
      </c>
      <c r="H35" t="s">
        <v>9</v>
      </c>
      <c r="I35" t="s">
        <v>10</v>
      </c>
      <c r="L35" t="s">
        <v>25</v>
      </c>
      <c r="M35" t="s">
        <v>26</v>
      </c>
      <c r="N35" t="s">
        <v>27</v>
      </c>
      <c r="AH35">
        <v>2</v>
      </c>
      <c r="AI35">
        <f t="shared" si="14"/>
        <v>0.1</v>
      </c>
      <c r="AJ35">
        <f t="shared" si="13"/>
        <v>1</v>
      </c>
    </row>
    <row r="36" spans="6:36" x14ac:dyDescent="0.2">
      <c r="F36">
        <v>1</v>
      </c>
      <c r="G36">
        <v>1</v>
      </c>
      <c r="H36">
        <v>1</v>
      </c>
      <c r="I36">
        <v>1</v>
      </c>
      <c r="K36">
        <f>B20</f>
        <v>0.02</v>
      </c>
      <c r="L36">
        <f t="shared" ref="L36:L46" si="15">G36</f>
        <v>1</v>
      </c>
      <c r="M36">
        <f t="shared" ref="M36:M46" si="16">I36</f>
        <v>1</v>
      </c>
      <c r="N36">
        <f t="shared" ref="N36:N46" si="17">H36</f>
        <v>1</v>
      </c>
      <c r="AH36">
        <v>2</v>
      </c>
      <c r="AI36">
        <f t="shared" si="14"/>
        <v>0.11</v>
      </c>
      <c r="AJ36">
        <f t="shared" si="13"/>
        <v>1</v>
      </c>
    </row>
    <row r="37" spans="6:36" x14ac:dyDescent="0.2">
      <c r="F37">
        <v>2</v>
      </c>
      <c r="G37">
        <v>0.98499999999999999</v>
      </c>
      <c r="H37">
        <v>1</v>
      </c>
      <c r="I37">
        <v>1</v>
      </c>
      <c r="K37">
        <f t="shared" ref="K37:K46" si="18">B21</f>
        <v>0.03</v>
      </c>
      <c r="L37">
        <f t="shared" si="15"/>
        <v>0.98499999999999999</v>
      </c>
      <c r="M37">
        <f t="shared" si="16"/>
        <v>1</v>
      </c>
      <c r="N37">
        <f t="shared" si="17"/>
        <v>1</v>
      </c>
      <c r="AH37">
        <v>2</v>
      </c>
      <c r="AI37">
        <f>AI26</f>
        <v>0.12</v>
      </c>
      <c r="AJ37">
        <f t="shared" si="13"/>
        <v>0.99290780141844004</v>
      </c>
    </row>
    <row r="38" spans="6:36" x14ac:dyDescent="0.2">
      <c r="F38">
        <v>3</v>
      </c>
      <c r="G38">
        <v>0.97872340425531901</v>
      </c>
      <c r="H38">
        <v>1</v>
      </c>
      <c r="I38">
        <v>1</v>
      </c>
      <c r="K38">
        <f t="shared" si="18"/>
        <v>0.04</v>
      </c>
      <c r="L38">
        <f t="shared" si="15"/>
        <v>0.97872340425531901</v>
      </c>
      <c r="M38">
        <f t="shared" si="16"/>
        <v>1</v>
      </c>
      <c r="N38">
        <f t="shared" si="17"/>
        <v>1</v>
      </c>
      <c r="AH38">
        <v>3</v>
      </c>
      <c r="AI38">
        <f>AI27</f>
        <v>0.02</v>
      </c>
      <c r="AJ38">
        <f t="shared" ref="AJ38:AJ48" si="19">AK2</f>
        <v>1</v>
      </c>
    </row>
    <row r="39" spans="6:36" x14ac:dyDescent="0.2">
      <c r="F39">
        <v>4</v>
      </c>
      <c r="G39">
        <v>0.96610169491525399</v>
      </c>
      <c r="H39">
        <v>1</v>
      </c>
      <c r="I39">
        <v>1</v>
      </c>
      <c r="K39">
        <f t="shared" si="18"/>
        <v>0.05</v>
      </c>
      <c r="L39">
        <f t="shared" si="15"/>
        <v>0.96610169491525399</v>
      </c>
      <c r="M39">
        <f t="shared" si="16"/>
        <v>1</v>
      </c>
      <c r="N39">
        <f t="shared" si="17"/>
        <v>1</v>
      </c>
      <c r="AH39">
        <v>3</v>
      </c>
      <c r="AI39">
        <f t="shared" ref="AI39:AI70" si="20">AI28</f>
        <v>0.03</v>
      </c>
      <c r="AJ39">
        <f t="shared" si="19"/>
        <v>1</v>
      </c>
    </row>
    <row r="40" spans="6:36" x14ac:dyDescent="0.2">
      <c r="F40">
        <v>5</v>
      </c>
      <c r="G40">
        <v>0.92957746478873204</v>
      </c>
      <c r="H40">
        <v>0.971830985915493</v>
      </c>
      <c r="I40">
        <v>1</v>
      </c>
      <c r="K40">
        <f t="shared" si="18"/>
        <v>0.06</v>
      </c>
      <c r="L40">
        <f t="shared" si="15"/>
        <v>0.92957746478873204</v>
      </c>
      <c r="M40">
        <f t="shared" si="16"/>
        <v>1</v>
      </c>
      <c r="N40">
        <f t="shared" si="17"/>
        <v>0.971830985915493</v>
      </c>
      <c r="AH40">
        <v>3</v>
      </c>
      <c r="AI40">
        <f t="shared" si="20"/>
        <v>0.04</v>
      </c>
      <c r="AJ40">
        <f t="shared" si="19"/>
        <v>1</v>
      </c>
    </row>
    <row r="41" spans="6:36" x14ac:dyDescent="0.2">
      <c r="F41">
        <v>6</v>
      </c>
      <c r="G41">
        <v>0.86585365853658502</v>
      </c>
      <c r="H41">
        <v>0.92682926829268297</v>
      </c>
      <c r="I41">
        <v>0.96341463414634099</v>
      </c>
      <c r="K41">
        <f t="shared" si="18"/>
        <v>7.0000000000000007E-2</v>
      </c>
      <c r="L41">
        <f t="shared" si="15"/>
        <v>0.86585365853658502</v>
      </c>
      <c r="M41">
        <f t="shared" si="16"/>
        <v>0.96341463414634099</v>
      </c>
      <c r="N41">
        <f t="shared" si="17"/>
        <v>0.92682926829268297</v>
      </c>
      <c r="AH41">
        <v>3</v>
      </c>
      <c r="AI41">
        <f t="shared" si="20"/>
        <v>0.05</v>
      </c>
      <c r="AJ41">
        <f t="shared" si="19"/>
        <v>1</v>
      </c>
    </row>
    <row r="42" spans="6:36" x14ac:dyDescent="0.2">
      <c r="F42">
        <v>7</v>
      </c>
      <c r="G42">
        <v>0.819148936170213</v>
      </c>
      <c r="H42">
        <v>0.85106382978723405</v>
      </c>
      <c r="I42">
        <v>0.88297872340425498</v>
      </c>
      <c r="K42">
        <f t="shared" si="18"/>
        <v>0.08</v>
      </c>
      <c r="L42">
        <f t="shared" si="15"/>
        <v>0.819148936170213</v>
      </c>
      <c r="M42">
        <f t="shared" si="16"/>
        <v>0.88297872340425498</v>
      </c>
      <c r="N42">
        <f t="shared" si="17"/>
        <v>0.85106382978723405</v>
      </c>
      <c r="AH42">
        <v>3</v>
      </c>
      <c r="AI42">
        <f t="shared" si="20"/>
        <v>0.06</v>
      </c>
      <c r="AJ42">
        <f t="shared" si="19"/>
        <v>1</v>
      </c>
    </row>
    <row r="43" spans="6:36" x14ac:dyDescent="0.2">
      <c r="F43">
        <v>8</v>
      </c>
      <c r="G43">
        <v>0.75471698113207597</v>
      </c>
      <c r="H43">
        <v>0.77830188679245305</v>
      </c>
      <c r="I43">
        <v>0.79245283018867896</v>
      </c>
      <c r="K43">
        <f t="shared" si="18"/>
        <v>0.09</v>
      </c>
      <c r="L43">
        <f t="shared" si="15"/>
        <v>0.75471698113207597</v>
      </c>
      <c r="M43">
        <f t="shared" si="16"/>
        <v>0.79245283018867896</v>
      </c>
      <c r="N43">
        <f t="shared" si="17"/>
        <v>0.77830188679245305</v>
      </c>
      <c r="AH43">
        <v>3</v>
      </c>
      <c r="AI43">
        <f t="shared" si="20"/>
        <v>7.0000000000000007E-2</v>
      </c>
      <c r="AJ43">
        <f t="shared" si="19"/>
        <v>1</v>
      </c>
    </row>
    <row r="44" spans="6:36" x14ac:dyDescent="0.2">
      <c r="F44">
        <v>9</v>
      </c>
      <c r="G44">
        <v>0.69046610169491496</v>
      </c>
      <c r="H44">
        <v>0.71186440677966101</v>
      </c>
      <c r="I44">
        <v>0.71186440677966101</v>
      </c>
      <c r="K44">
        <f t="shared" si="18"/>
        <v>0.1</v>
      </c>
      <c r="L44">
        <f t="shared" si="15"/>
        <v>0.69046610169491496</v>
      </c>
      <c r="M44">
        <f t="shared" si="16"/>
        <v>0.71186440677966101</v>
      </c>
      <c r="N44">
        <f t="shared" si="17"/>
        <v>0.71186440677966101</v>
      </c>
      <c r="AH44">
        <v>3</v>
      </c>
      <c r="AI44">
        <f t="shared" si="20"/>
        <v>0.08</v>
      </c>
      <c r="AJ44">
        <f t="shared" si="19"/>
        <v>1</v>
      </c>
    </row>
    <row r="45" spans="6:36" x14ac:dyDescent="0.2">
      <c r="F45">
        <v>10</v>
      </c>
      <c r="G45">
        <v>0.63565891472868197</v>
      </c>
      <c r="H45">
        <v>0.65116279069767402</v>
      </c>
      <c r="I45">
        <v>0.65116279069767402</v>
      </c>
      <c r="K45">
        <f t="shared" si="18"/>
        <v>0.11</v>
      </c>
      <c r="L45">
        <f t="shared" si="15"/>
        <v>0.63565891472868197</v>
      </c>
      <c r="M45">
        <f t="shared" si="16"/>
        <v>0.65116279069767402</v>
      </c>
      <c r="N45">
        <f t="shared" si="17"/>
        <v>0.65116279069767402</v>
      </c>
      <c r="AH45">
        <v>3</v>
      </c>
      <c r="AI45">
        <f t="shared" si="20"/>
        <v>0.09</v>
      </c>
      <c r="AJ45">
        <f t="shared" si="19"/>
        <v>1</v>
      </c>
    </row>
    <row r="46" spans="6:36" x14ac:dyDescent="0.2">
      <c r="F46">
        <v>11</v>
      </c>
      <c r="G46">
        <v>0.58865248226950395</v>
      </c>
      <c r="H46">
        <v>0.59574468085106402</v>
      </c>
      <c r="I46">
        <v>0.59574468085106402</v>
      </c>
      <c r="K46">
        <f t="shared" si="18"/>
        <v>0.12</v>
      </c>
      <c r="L46">
        <f t="shared" si="15"/>
        <v>0.58865248226950395</v>
      </c>
      <c r="M46">
        <f t="shared" si="16"/>
        <v>0.59574468085106402</v>
      </c>
      <c r="N46">
        <f t="shared" si="17"/>
        <v>0.59574468085106402</v>
      </c>
      <c r="AH46">
        <v>3</v>
      </c>
      <c r="AI46">
        <f t="shared" si="20"/>
        <v>0.1</v>
      </c>
      <c r="AJ46">
        <f t="shared" si="19"/>
        <v>1</v>
      </c>
    </row>
    <row r="47" spans="6:36" x14ac:dyDescent="0.2">
      <c r="AH47">
        <v>3</v>
      </c>
      <c r="AI47">
        <f t="shared" si="20"/>
        <v>0.11</v>
      </c>
      <c r="AJ47">
        <f t="shared" si="19"/>
        <v>1</v>
      </c>
    </row>
    <row r="48" spans="6:36" x14ac:dyDescent="0.2">
      <c r="AH48">
        <v>3</v>
      </c>
      <c r="AI48">
        <f t="shared" si="20"/>
        <v>0.12</v>
      </c>
      <c r="AJ48">
        <f t="shared" si="19"/>
        <v>1</v>
      </c>
    </row>
    <row r="49" spans="5:36" x14ac:dyDescent="0.2">
      <c r="F49" t="s">
        <v>30</v>
      </c>
      <c r="G49" s="1">
        <v>2</v>
      </c>
      <c r="AH49">
        <v>6</v>
      </c>
      <c r="AI49">
        <f t="shared" si="20"/>
        <v>0.02</v>
      </c>
      <c r="AJ49">
        <f t="shared" ref="AJ49:AJ59" si="21">AL2</f>
        <v>1</v>
      </c>
    </row>
    <row r="50" spans="5:36" x14ac:dyDescent="0.2">
      <c r="F50" s="1" t="s">
        <v>33</v>
      </c>
      <c r="AH50">
        <v>6</v>
      </c>
      <c r="AI50">
        <f t="shared" si="20"/>
        <v>0.03</v>
      </c>
      <c r="AJ50">
        <f t="shared" si="21"/>
        <v>1</v>
      </c>
    </row>
    <row r="51" spans="5:36" x14ac:dyDescent="0.2">
      <c r="F51" t="s">
        <v>32</v>
      </c>
      <c r="T51" t="s">
        <v>58</v>
      </c>
      <c r="AH51">
        <v>6</v>
      </c>
      <c r="AI51">
        <f t="shared" si="20"/>
        <v>0.04</v>
      </c>
      <c r="AJ51">
        <f t="shared" si="21"/>
        <v>1</v>
      </c>
    </row>
    <row r="52" spans="5:36" x14ac:dyDescent="0.2">
      <c r="G52" t="s">
        <v>34</v>
      </c>
      <c r="H52" t="s">
        <v>35</v>
      </c>
      <c r="I52" t="s">
        <v>36</v>
      </c>
      <c r="T52" t="s">
        <v>34</v>
      </c>
      <c r="U52" t="s">
        <v>35</v>
      </c>
      <c r="V52" t="s">
        <v>36</v>
      </c>
      <c r="AH52">
        <v>6</v>
      </c>
      <c r="AI52">
        <f t="shared" si="20"/>
        <v>0.05</v>
      </c>
      <c r="AJ52">
        <f t="shared" si="21"/>
        <v>1</v>
      </c>
    </row>
    <row r="53" spans="5:36" x14ac:dyDescent="0.2">
      <c r="E53">
        <v>0.02</v>
      </c>
      <c r="F53" t="s">
        <v>11</v>
      </c>
      <c r="G53">
        <v>62.87</v>
      </c>
      <c r="H53">
        <v>18.260000000000002</v>
      </c>
      <c r="I53">
        <v>2.87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 s="6">
        <f>G53/$C$17</f>
        <v>0.74845238095238087</v>
      </c>
      <c r="U53" s="6">
        <f t="shared" ref="U53:V63" si="22">H53/$C$17</f>
        <v>0.2173809523809524</v>
      </c>
      <c r="V53" s="6">
        <f t="shared" si="22"/>
        <v>3.4166666666666665E-2</v>
      </c>
      <c r="AH53">
        <v>6</v>
      </c>
      <c r="AI53">
        <f t="shared" si="20"/>
        <v>0.06</v>
      </c>
      <c r="AJ53">
        <f t="shared" si="21"/>
        <v>1</v>
      </c>
    </row>
    <row r="54" spans="5:36" x14ac:dyDescent="0.2">
      <c r="E54">
        <v>0.03</v>
      </c>
      <c r="F54" t="s">
        <v>12</v>
      </c>
      <c r="G54">
        <v>54.75</v>
      </c>
      <c r="H54">
        <v>23.5</v>
      </c>
      <c r="I54">
        <v>5.75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 s="6">
        <f t="shared" ref="T54:T63" si="23">G54/$C$17</f>
        <v>0.6517857142857143</v>
      </c>
      <c r="U54" s="6">
        <f t="shared" si="22"/>
        <v>0.27976190476190477</v>
      </c>
      <c r="V54" s="6">
        <f t="shared" si="22"/>
        <v>6.8452380952380959E-2</v>
      </c>
      <c r="AH54">
        <v>6</v>
      </c>
      <c r="AI54">
        <f t="shared" si="20"/>
        <v>7.0000000000000007E-2</v>
      </c>
      <c r="AJ54">
        <f t="shared" si="21"/>
        <v>1</v>
      </c>
    </row>
    <row r="55" spans="5:36" x14ac:dyDescent="0.2">
      <c r="E55">
        <v>0.04</v>
      </c>
      <c r="F55" t="s">
        <v>13</v>
      </c>
      <c r="G55">
        <v>46.87</v>
      </c>
      <c r="H55">
        <v>27.26</v>
      </c>
      <c r="I55">
        <v>9.8699999999999992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 s="6">
        <f t="shared" si="23"/>
        <v>0.5579761904761904</v>
      </c>
      <c r="U55" s="6">
        <f t="shared" si="22"/>
        <v>0.32452380952380955</v>
      </c>
      <c r="V55" s="6">
        <f t="shared" si="22"/>
        <v>0.11749999999999999</v>
      </c>
      <c r="AH55">
        <v>6</v>
      </c>
      <c r="AI55">
        <f t="shared" si="20"/>
        <v>0.08</v>
      </c>
      <c r="AJ55">
        <f t="shared" si="21"/>
        <v>1</v>
      </c>
    </row>
    <row r="56" spans="5:36" x14ac:dyDescent="0.2">
      <c r="E56">
        <v>0.05</v>
      </c>
      <c r="F56" t="s">
        <v>14</v>
      </c>
      <c r="G56">
        <v>39.96</v>
      </c>
      <c r="H56">
        <v>29.08</v>
      </c>
      <c r="I56">
        <v>14.96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 s="6">
        <f t="shared" si="23"/>
        <v>0.4757142857142857</v>
      </c>
      <c r="U56" s="6">
        <f t="shared" si="22"/>
        <v>0.34619047619047616</v>
      </c>
      <c r="V56" s="6">
        <f t="shared" si="22"/>
        <v>0.17809523809523811</v>
      </c>
      <c r="AH56">
        <v>6</v>
      </c>
      <c r="AI56">
        <f t="shared" si="20"/>
        <v>0.09</v>
      </c>
      <c r="AJ56">
        <f t="shared" si="21"/>
        <v>1</v>
      </c>
    </row>
    <row r="57" spans="5:36" x14ac:dyDescent="0.2">
      <c r="E57">
        <v>0.06</v>
      </c>
      <c r="F57" t="s">
        <v>15</v>
      </c>
      <c r="G57">
        <v>33.36</v>
      </c>
      <c r="H57">
        <v>30.28</v>
      </c>
      <c r="I57">
        <v>20.36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 s="6">
        <f t="shared" si="23"/>
        <v>0.39714285714285713</v>
      </c>
      <c r="U57" s="6">
        <f t="shared" si="22"/>
        <v>0.36047619047619051</v>
      </c>
      <c r="V57" s="6">
        <f t="shared" si="22"/>
        <v>0.24238095238095236</v>
      </c>
      <c r="AH57">
        <v>6</v>
      </c>
      <c r="AI57">
        <f t="shared" si="20"/>
        <v>0.1</v>
      </c>
      <c r="AJ57">
        <f t="shared" si="21"/>
        <v>1</v>
      </c>
    </row>
    <row r="58" spans="5:36" x14ac:dyDescent="0.2">
      <c r="E58">
        <v>7.0000000000000007E-2</v>
      </c>
      <c r="F58" t="s">
        <v>16</v>
      </c>
      <c r="G58">
        <v>27.92</v>
      </c>
      <c r="H58">
        <v>30.17</v>
      </c>
      <c r="I58">
        <v>25.91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 s="6">
        <f t="shared" si="23"/>
        <v>0.33238095238095239</v>
      </c>
      <c r="U58" s="6">
        <f t="shared" si="22"/>
        <v>0.35916666666666669</v>
      </c>
      <c r="V58" s="6">
        <f t="shared" si="22"/>
        <v>0.30845238095238098</v>
      </c>
      <c r="AH58">
        <v>6</v>
      </c>
      <c r="AI58">
        <f t="shared" si="20"/>
        <v>0.11</v>
      </c>
      <c r="AJ58">
        <f t="shared" si="21"/>
        <v>1</v>
      </c>
    </row>
    <row r="59" spans="5:36" x14ac:dyDescent="0.2">
      <c r="E59">
        <v>0.08</v>
      </c>
      <c r="F59" t="s">
        <v>17</v>
      </c>
      <c r="G59">
        <v>22.42</v>
      </c>
      <c r="H59">
        <v>29.17</v>
      </c>
      <c r="I59">
        <v>32.409999999999997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 s="6">
        <f t="shared" si="23"/>
        <v>0.26690476190476192</v>
      </c>
      <c r="U59" s="6">
        <f t="shared" si="22"/>
        <v>0.34726190476190477</v>
      </c>
      <c r="V59" s="6">
        <f t="shared" si="22"/>
        <v>0.38583333333333331</v>
      </c>
      <c r="AH59">
        <v>6</v>
      </c>
      <c r="AI59">
        <f t="shared" si="20"/>
        <v>0.12</v>
      </c>
      <c r="AJ59">
        <f t="shared" si="21"/>
        <v>1</v>
      </c>
    </row>
    <row r="60" spans="5:36" x14ac:dyDescent="0.2">
      <c r="E60">
        <v>0.09</v>
      </c>
      <c r="F60" t="s">
        <v>18</v>
      </c>
      <c r="G60">
        <v>17.63</v>
      </c>
      <c r="H60">
        <v>26.78</v>
      </c>
      <c r="I60">
        <v>39.590000000000003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 s="6">
        <f t="shared" si="23"/>
        <v>0.20988095238095236</v>
      </c>
      <c r="U60" s="6">
        <f t="shared" si="22"/>
        <v>0.31880952380952382</v>
      </c>
      <c r="V60" s="6">
        <f t="shared" si="22"/>
        <v>0.47130952380952384</v>
      </c>
      <c r="AH60">
        <v>12</v>
      </c>
      <c r="AI60">
        <f t="shared" si="20"/>
        <v>0.02</v>
      </c>
      <c r="AJ60">
        <f t="shared" ref="AJ60:AJ70" si="24">AM2</f>
        <v>1</v>
      </c>
    </row>
    <row r="61" spans="5:36" x14ac:dyDescent="0.2">
      <c r="E61">
        <v>0.1</v>
      </c>
      <c r="F61" t="s">
        <v>19</v>
      </c>
      <c r="G61">
        <v>13.62</v>
      </c>
      <c r="H61">
        <v>22.99</v>
      </c>
      <c r="I61">
        <v>47.39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 s="6">
        <f t="shared" si="23"/>
        <v>0.16214285714285714</v>
      </c>
      <c r="U61" s="6">
        <f t="shared" si="22"/>
        <v>0.27369047619047615</v>
      </c>
      <c r="V61" s="6">
        <f t="shared" si="22"/>
        <v>0.56416666666666671</v>
      </c>
      <c r="AH61">
        <v>12</v>
      </c>
      <c r="AI61">
        <f t="shared" si="20"/>
        <v>0.03</v>
      </c>
      <c r="AJ61">
        <f t="shared" si="24"/>
        <v>1</v>
      </c>
    </row>
    <row r="62" spans="5:36" x14ac:dyDescent="0.2">
      <c r="E62">
        <v>0.11</v>
      </c>
      <c r="F62" t="s">
        <v>20</v>
      </c>
      <c r="G62">
        <v>9.83</v>
      </c>
      <c r="H62">
        <v>19.96</v>
      </c>
      <c r="I62">
        <v>54.21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 s="6">
        <f t="shared" si="23"/>
        <v>0.11702380952380953</v>
      </c>
      <c r="U62" s="6">
        <f t="shared" si="22"/>
        <v>0.23761904761904762</v>
      </c>
      <c r="V62" s="6">
        <f t="shared" si="22"/>
        <v>0.64535714285714285</v>
      </c>
      <c r="AH62">
        <v>12</v>
      </c>
      <c r="AI62">
        <f t="shared" si="20"/>
        <v>0.04</v>
      </c>
      <c r="AJ62">
        <f t="shared" si="24"/>
        <v>1</v>
      </c>
    </row>
    <row r="63" spans="5:36" x14ac:dyDescent="0.2">
      <c r="E63">
        <v>0.12</v>
      </c>
      <c r="F63" t="s">
        <v>21</v>
      </c>
      <c r="G63">
        <v>6.56</v>
      </c>
      <c r="H63">
        <v>15.53</v>
      </c>
      <c r="I63">
        <v>61.91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 s="6">
        <f t="shared" si="23"/>
        <v>7.8095238095238093E-2</v>
      </c>
      <c r="U63" s="6">
        <f t="shared" si="22"/>
        <v>0.18488095238095237</v>
      </c>
      <c r="V63" s="6">
        <f t="shared" si="22"/>
        <v>0.73702380952380953</v>
      </c>
      <c r="AH63">
        <v>12</v>
      </c>
      <c r="AI63">
        <f t="shared" si="20"/>
        <v>0.05</v>
      </c>
      <c r="AJ63">
        <f t="shared" si="24"/>
        <v>1</v>
      </c>
    </row>
    <row r="64" spans="5:36" x14ac:dyDescent="0.2">
      <c r="AH64">
        <v>12</v>
      </c>
      <c r="AI64">
        <f t="shared" si="20"/>
        <v>0.06</v>
      </c>
      <c r="AJ64">
        <f t="shared" si="24"/>
        <v>1</v>
      </c>
    </row>
    <row r="65" spans="6:36" x14ac:dyDescent="0.2">
      <c r="F65" s="1" t="s">
        <v>23</v>
      </c>
      <c r="AH65">
        <v>12</v>
      </c>
      <c r="AI65">
        <f t="shared" si="20"/>
        <v>7.0000000000000007E-2</v>
      </c>
      <c r="AJ65">
        <f t="shared" si="24"/>
        <v>1</v>
      </c>
    </row>
    <row r="66" spans="6:36" x14ac:dyDescent="0.2">
      <c r="F66" t="s">
        <v>22</v>
      </c>
      <c r="G66">
        <v>2.5000000000000001E-2</v>
      </c>
      <c r="H66">
        <v>50</v>
      </c>
      <c r="I66">
        <v>0.97499999999999998</v>
      </c>
      <c r="AH66">
        <v>12</v>
      </c>
      <c r="AI66">
        <f t="shared" si="20"/>
        <v>0.08</v>
      </c>
      <c r="AJ66">
        <f t="shared" si="24"/>
        <v>1</v>
      </c>
    </row>
    <row r="67" spans="6:36" x14ac:dyDescent="0.2">
      <c r="G67" t="s">
        <v>8</v>
      </c>
      <c r="H67" t="s">
        <v>9</v>
      </c>
      <c r="I67" t="s">
        <v>10</v>
      </c>
      <c r="L67" t="s">
        <v>25</v>
      </c>
      <c r="M67" t="s">
        <v>26</v>
      </c>
      <c r="N67" t="s">
        <v>27</v>
      </c>
      <c r="AH67">
        <v>12</v>
      </c>
      <c r="AI67">
        <f t="shared" si="20"/>
        <v>0.09</v>
      </c>
      <c r="AJ67">
        <f t="shared" si="24"/>
        <v>1</v>
      </c>
    </row>
    <row r="68" spans="6:36" x14ac:dyDescent="0.2">
      <c r="F68">
        <v>1</v>
      </c>
      <c r="G68">
        <v>1</v>
      </c>
      <c r="H68">
        <v>1</v>
      </c>
      <c r="I68">
        <v>1</v>
      </c>
      <c r="K68">
        <v>0.02</v>
      </c>
      <c r="L68">
        <f t="shared" ref="L68:L78" si="25">G68</f>
        <v>1</v>
      </c>
      <c r="M68">
        <f t="shared" ref="M68:M78" si="26">I68</f>
        <v>1</v>
      </c>
      <c r="N68">
        <f t="shared" ref="N68:N78" si="27">H68</f>
        <v>1</v>
      </c>
      <c r="AH68">
        <v>12</v>
      </c>
      <c r="AI68">
        <f t="shared" si="20"/>
        <v>0.1</v>
      </c>
      <c r="AJ68">
        <f t="shared" si="24"/>
        <v>1</v>
      </c>
    </row>
    <row r="69" spans="6:36" x14ac:dyDescent="0.2">
      <c r="F69">
        <v>2</v>
      </c>
      <c r="G69">
        <v>1</v>
      </c>
      <c r="H69">
        <v>1</v>
      </c>
      <c r="I69">
        <v>1</v>
      </c>
      <c r="K69">
        <v>0.03</v>
      </c>
      <c r="L69">
        <f t="shared" si="25"/>
        <v>1</v>
      </c>
      <c r="M69">
        <f t="shared" si="26"/>
        <v>1</v>
      </c>
      <c r="N69">
        <f t="shared" si="27"/>
        <v>1</v>
      </c>
      <c r="AH69">
        <v>12</v>
      </c>
      <c r="AI69">
        <f t="shared" si="20"/>
        <v>0.11</v>
      </c>
      <c r="AJ69">
        <f t="shared" si="24"/>
        <v>1</v>
      </c>
    </row>
    <row r="70" spans="6:36" x14ac:dyDescent="0.2">
      <c r="F70">
        <v>3</v>
      </c>
      <c r="G70">
        <v>1</v>
      </c>
      <c r="H70">
        <v>1</v>
      </c>
      <c r="I70">
        <v>1</v>
      </c>
      <c r="K70">
        <v>0.04</v>
      </c>
      <c r="L70">
        <f t="shared" si="25"/>
        <v>1</v>
      </c>
      <c r="M70">
        <f t="shared" si="26"/>
        <v>1</v>
      </c>
      <c r="N70">
        <f t="shared" si="27"/>
        <v>1</v>
      </c>
      <c r="AH70">
        <v>12</v>
      </c>
      <c r="AI70">
        <f t="shared" si="20"/>
        <v>0.12</v>
      </c>
      <c r="AJ70">
        <f t="shared" si="24"/>
        <v>1</v>
      </c>
    </row>
    <row r="71" spans="6:36" x14ac:dyDescent="0.2">
      <c r="F71">
        <v>4</v>
      </c>
      <c r="G71">
        <v>1</v>
      </c>
      <c r="H71">
        <v>1</v>
      </c>
      <c r="I71">
        <v>1</v>
      </c>
      <c r="K71">
        <v>0.05</v>
      </c>
      <c r="L71">
        <f t="shared" si="25"/>
        <v>1</v>
      </c>
      <c r="M71">
        <f t="shared" si="26"/>
        <v>1</v>
      </c>
      <c r="N71">
        <f t="shared" si="27"/>
        <v>1</v>
      </c>
    </row>
    <row r="72" spans="6:36" x14ac:dyDescent="0.2">
      <c r="F72">
        <v>5</v>
      </c>
      <c r="G72">
        <v>1</v>
      </c>
      <c r="H72">
        <v>1</v>
      </c>
      <c r="I72">
        <v>1</v>
      </c>
      <c r="K72">
        <v>0.06</v>
      </c>
      <c r="L72">
        <f t="shared" si="25"/>
        <v>1</v>
      </c>
      <c r="M72">
        <f t="shared" si="26"/>
        <v>1</v>
      </c>
      <c r="N72">
        <f t="shared" si="27"/>
        <v>1</v>
      </c>
    </row>
    <row r="73" spans="6:36" x14ac:dyDescent="0.2">
      <c r="F73">
        <v>6</v>
      </c>
      <c r="G73">
        <v>1</v>
      </c>
      <c r="H73">
        <v>1</v>
      </c>
      <c r="I73">
        <v>1</v>
      </c>
      <c r="K73">
        <v>7.0000000000000007E-2</v>
      </c>
      <c r="L73">
        <f t="shared" si="25"/>
        <v>1</v>
      </c>
      <c r="M73">
        <f t="shared" si="26"/>
        <v>1</v>
      </c>
      <c r="N73">
        <f t="shared" si="27"/>
        <v>1</v>
      </c>
    </row>
    <row r="74" spans="6:36" x14ac:dyDescent="0.2">
      <c r="F74">
        <v>7</v>
      </c>
      <c r="G74">
        <v>1</v>
      </c>
      <c r="H74">
        <v>1</v>
      </c>
      <c r="I74">
        <v>1</v>
      </c>
      <c r="K74">
        <v>0.08</v>
      </c>
      <c r="L74">
        <f t="shared" si="25"/>
        <v>1</v>
      </c>
      <c r="M74">
        <f t="shared" si="26"/>
        <v>1</v>
      </c>
      <c r="N74">
        <f t="shared" si="27"/>
        <v>1</v>
      </c>
    </row>
    <row r="75" spans="6:36" x14ac:dyDescent="0.2">
      <c r="F75">
        <v>8</v>
      </c>
      <c r="G75">
        <v>0.99056603773584895</v>
      </c>
      <c r="H75">
        <v>1</v>
      </c>
      <c r="I75">
        <v>1</v>
      </c>
      <c r="K75">
        <v>0.09</v>
      </c>
      <c r="L75">
        <f t="shared" si="25"/>
        <v>0.99056603773584895</v>
      </c>
      <c r="M75">
        <f t="shared" si="26"/>
        <v>1</v>
      </c>
      <c r="N75">
        <f t="shared" si="27"/>
        <v>1</v>
      </c>
    </row>
    <row r="76" spans="6:36" x14ac:dyDescent="0.2">
      <c r="F76">
        <v>9</v>
      </c>
      <c r="G76">
        <v>0.98707627118644103</v>
      </c>
      <c r="H76">
        <v>1</v>
      </c>
      <c r="I76">
        <v>1</v>
      </c>
      <c r="K76">
        <v>0.1</v>
      </c>
      <c r="L76">
        <f t="shared" si="25"/>
        <v>0.98707627118644103</v>
      </c>
      <c r="M76">
        <f t="shared" si="26"/>
        <v>1</v>
      </c>
      <c r="N76">
        <f t="shared" si="27"/>
        <v>1</v>
      </c>
    </row>
    <row r="77" spans="6:36" x14ac:dyDescent="0.2">
      <c r="F77">
        <v>10</v>
      </c>
      <c r="G77">
        <v>0.97674418604651203</v>
      </c>
      <c r="H77">
        <v>1</v>
      </c>
      <c r="I77">
        <v>1</v>
      </c>
      <c r="K77">
        <v>0.11</v>
      </c>
      <c r="L77">
        <f t="shared" si="25"/>
        <v>0.97674418604651203</v>
      </c>
      <c r="M77">
        <f t="shared" si="26"/>
        <v>1</v>
      </c>
      <c r="N77">
        <f t="shared" si="27"/>
        <v>1</v>
      </c>
    </row>
    <row r="78" spans="6:36" x14ac:dyDescent="0.2">
      <c r="F78">
        <v>11</v>
      </c>
      <c r="G78">
        <v>0.96790780141844002</v>
      </c>
      <c r="H78">
        <v>0.99290780141844004</v>
      </c>
      <c r="I78">
        <v>1</v>
      </c>
      <c r="K78">
        <v>0.12</v>
      </c>
      <c r="L78">
        <f t="shared" si="25"/>
        <v>0.96790780141844002</v>
      </c>
      <c r="M78">
        <f t="shared" si="26"/>
        <v>1</v>
      </c>
      <c r="N78">
        <f t="shared" si="27"/>
        <v>0.99290780141844004</v>
      </c>
    </row>
    <row r="82" spans="5:19" x14ac:dyDescent="0.2">
      <c r="F82" t="s">
        <v>30</v>
      </c>
      <c r="G82" s="1">
        <v>3</v>
      </c>
    </row>
    <row r="83" spans="5:19" x14ac:dyDescent="0.2">
      <c r="F83" s="1" t="s">
        <v>33</v>
      </c>
    </row>
    <row r="84" spans="5:19" x14ac:dyDescent="0.2">
      <c r="F84" t="s">
        <v>32</v>
      </c>
    </row>
    <row r="85" spans="5:19" x14ac:dyDescent="0.2">
      <c r="G85" t="s">
        <v>34</v>
      </c>
      <c r="H85" t="s">
        <v>35</v>
      </c>
      <c r="I85" t="s">
        <v>36</v>
      </c>
      <c r="J85" t="s">
        <v>37</v>
      </c>
    </row>
    <row r="86" spans="5:19" x14ac:dyDescent="0.2">
      <c r="E86">
        <v>0.02</v>
      </c>
      <c r="F86" t="s">
        <v>11</v>
      </c>
      <c r="G86">
        <v>63.27</v>
      </c>
      <c r="H86">
        <v>17.690000000000001</v>
      </c>
      <c r="I86">
        <v>2.81</v>
      </c>
      <c r="J86">
        <v>0.23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</row>
    <row r="87" spans="5:19" x14ac:dyDescent="0.2">
      <c r="E87">
        <v>0.03</v>
      </c>
      <c r="F87" t="s">
        <v>12</v>
      </c>
      <c r="G87">
        <v>55.49</v>
      </c>
      <c r="H87">
        <v>22.84</v>
      </c>
      <c r="I87">
        <v>4.8499999999999996</v>
      </c>
      <c r="J87">
        <v>0.82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</row>
    <row r="88" spans="5:19" x14ac:dyDescent="0.2">
      <c r="E88">
        <v>0.04</v>
      </c>
      <c r="F88" t="s">
        <v>13</v>
      </c>
      <c r="G88">
        <v>48.33</v>
      </c>
      <c r="H88">
        <v>26.17</v>
      </c>
      <c r="I88">
        <v>7.67</v>
      </c>
      <c r="J88">
        <v>1.83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</row>
    <row r="89" spans="5:19" x14ac:dyDescent="0.2">
      <c r="E89">
        <v>0.05</v>
      </c>
      <c r="F89" t="s">
        <v>14</v>
      </c>
      <c r="G89">
        <v>41.75</v>
      </c>
      <c r="H89">
        <v>28.58</v>
      </c>
      <c r="I89">
        <v>10.59</v>
      </c>
      <c r="J89">
        <v>3.08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</row>
    <row r="90" spans="5:19" x14ac:dyDescent="0.2">
      <c r="E90">
        <v>0.06</v>
      </c>
      <c r="F90" t="s">
        <v>15</v>
      </c>
      <c r="G90">
        <v>35.78</v>
      </c>
      <c r="H90">
        <v>30.18</v>
      </c>
      <c r="I90">
        <v>13.3</v>
      </c>
      <c r="J90">
        <v>4.74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</row>
    <row r="91" spans="5:19" x14ac:dyDescent="0.2">
      <c r="E91">
        <v>7.0000000000000007E-2</v>
      </c>
      <c r="F91" t="s">
        <v>16</v>
      </c>
      <c r="G91">
        <v>31.54</v>
      </c>
      <c r="H91">
        <v>30.19</v>
      </c>
      <c r="I91">
        <v>15</v>
      </c>
      <c r="J91">
        <v>7.27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</row>
    <row r="92" spans="5:19" x14ac:dyDescent="0.2">
      <c r="E92">
        <v>0.08</v>
      </c>
      <c r="F92" t="s">
        <v>17</v>
      </c>
      <c r="G92">
        <v>26.87</v>
      </c>
      <c r="H92">
        <v>30</v>
      </c>
      <c r="I92">
        <v>17.39</v>
      </c>
      <c r="J92">
        <v>9.74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</row>
    <row r="93" spans="5:19" x14ac:dyDescent="0.2">
      <c r="E93">
        <v>0.09</v>
      </c>
      <c r="F93" t="s">
        <v>18</v>
      </c>
      <c r="G93">
        <v>23.83</v>
      </c>
      <c r="H93">
        <v>27.71</v>
      </c>
      <c r="I93">
        <v>19.09</v>
      </c>
      <c r="J93">
        <v>13.37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</row>
    <row r="94" spans="5:19" x14ac:dyDescent="0.2">
      <c r="E94">
        <v>0.1</v>
      </c>
      <c r="F94" t="s">
        <v>19</v>
      </c>
      <c r="G94">
        <v>20.11</v>
      </c>
      <c r="H94">
        <v>26.72</v>
      </c>
      <c r="I94">
        <v>20.23</v>
      </c>
      <c r="J94">
        <v>16.940000000000001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</row>
    <row r="95" spans="5:19" x14ac:dyDescent="0.2">
      <c r="E95">
        <v>0.11</v>
      </c>
      <c r="F95" t="s">
        <v>20</v>
      </c>
      <c r="G95">
        <v>16.350000000000001</v>
      </c>
      <c r="H95">
        <v>26.62</v>
      </c>
      <c r="I95">
        <v>20.72</v>
      </c>
      <c r="J95">
        <v>20.309999999999999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</row>
    <row r="96" spans="5:19" x14ac:dyDescent="0.2">
      <c r="E96">
        <v>0.12</v>
      </c>
      <c r="F96" t="s">
        <v>21</v>
      </c>
      <c r="G96">
        <v>13.85</v>
      </c>
      <c r="H96">
        <v>23.83</v>
      </c>
      <c r="I96">
        <v>21.81</v>
      </c>
      <c r="J96">
        <v>24.51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</row>
    <row r="98" spans="6:14" x14ac:dyDescent="0.2">
      <c r="F98" s="1" t="s">
        <v>23</v>
      </c>
    </row>
    <row r="99" spans="6:14" x14ac:dyDescent="0.2">
      <c r="F99" t="s">
        <v>22</v>
      </c>
      <c r="G99">
        <v>2.5000000000000001E-2</v>
      </c>
      <c r="H99">
        <v>50</v>
      </c>
      <c r="I99">
        <v>0.97499999999999998</v>
      </c>
    </row>
    <row r="100" spans="6:14" x14ac:dyDescent="0.2">
      <c r="G100" t="s">
        <v>8</v>
      </c>
      <c r="H100" t="s">
        <v>9</v>
      </c>
      <c r="I100" t="s">
        <v>10</v>
      </c>
      <c r="L100" t="s">
        <v>25</v>
      </c>
      <c r="M100" t="s">
        <v>26</v>
      </c>
      <c r="N100" t="s">
        <v>27</v>
      </c>
    </row>
    <row r="101" spans="6:14" x14ac:dyDescent="0.2">
      <c r="F101">
        <v>1</v>
      </c>
      <c r="G101">
        <v>1</v>
      </c>
      <c r="H101">
        <v>1</v>
      </c>
      <c r="I101">
        <v>1</v>
      </c>
      <c r="K101">
        <v>0.02</v>
      </c>
      <c r="L101">
        <f t="shared" ref="L101:L111" si="28">G101</f>
        <v>1</v>
      </c>
      <c r="M101">
        <f t="shared" ref="M101:M111" si="29">I101</f>
        <v>1</v>
      </c>
      <c r="N101">
        <f t="shared" ref="N101:N111" si="30">H101</f>
        <v>1</v>
      </c>
    </row>
    <row r="102" spans="6:14" x14ac:dyDescent="0.2">
      <c r="F102">
        <v>2</v>
      </c>
      <c r="G102">
        <v>1</v>
      </c>
      <c r="H102">
        <v>1</v>
      </c>
      <c r="I102">
        <v>1</v>
      </c>
      <c r="K102">
        <v>0.03</v>
      </c>
      <c r="L102">
        <f t="shared" si="28"/>
        <v>1</v>
      </c>
      <c r="M102">
        <f t="shared" si="29"/>
        <v>1</v>
      </c>
      <c r="N102">
        <f t="shared" si="30"/>
        <v>1</v>
      </c>
    </row>
    <row r="103" spans="6:14" x14ac:dyDescent="0.2">
      <c r="F103">
        <v>3</v>
      </c>
      <c r="G103">
        <v>1</v>
      </c>
      <c r="H103">
        <v>1</v>
      </c>
      <c r="I103">
        <v>1</v>
      </c>
      <c r="K103">
        <v>0.04</v>
      </c>
      <c r="L103">
        <f t="shared" si="28"/>
        <v>1</v>
      </c>
      <c r="M103">
        <f t="shared" si="29"/>
        <v>1</v>
      </c>
      <c r="N103">
        <f t="shared" si="30"/>
        <v>1</v>
      </c>
    </row>
    <row r="104" spans="6:14" x14ac:dyDescent="0.2">
      <c r="F104">
        <v>4</v>
      </c>
      <c r="G104">
        <v>1</v>
      </c>
      <c r="H104">
        <v>1</v>
      </c>
      <c r="I104">
        <v>1</v>
      </c>
      <c r="K104">
        <v>0.05</v>
      </c>
      <c r="L104">
        <f t="shared" si="28"/>
        <v>1</v>
      </c>
      <c r="M104">
        <f t="shared" si="29"/>
        <v>1</v>
      </c>
      <c r="N104">
        <f t="shared" si="30"/>
        <v>1</v>
      </c>
    </row>
    <row r="105" spans="6:14" x14ac:dyDescent="0.2">
      <c r="F105">
        <v>5</v>
      </c>
      <c r="G105">
        <v>1</v>
      </c>
      <c r="H105">
        <v>1</v>
      </c>
      <c r="I105">
        <v>1</v>
      </c>
      <c r="K105">
        <v>0.06</v>
      </c>
      <c r="L105">
        <f t="shared" si="28"/>
        <v>1</v>
      </c>
      <c r="M105">
        <f t="shared" si="29"/>
        <v>1</v>
      </c>
      <c r="N105">
        <f t="shared" si="30"/>
        <v>1</v>
      </c>
    </row>
    <row r="106" spans="6:14" x14ac:dyDescent="0.2">
      <c r="F106">
        <v>6</v>
      </c>
      <c r="G106">
        <v>1</v>
      </c>
      <c r="H106">
        <v>1</v>
      </c>
      <c r="I106">
        <v>1</v>
      </c>
      <c r="K106">
        <v>7.0000000000000007E-2</v>
      </c>
      <c r="L106">
        <f t="shared" si="28"/>
        <v>1</v>
      </c>
      <c r="M106">
        <f t="shared" si="29"/>
        <v>1</v>
      </c>
      <c r="N106">
        <f t="shared" si="30"/>
        <v>1</v>
      </c>
    </row>
    <row r="107" spans="6:14" x14ac:dyDescent="0.2">
      <c r="F107">
        <v>7</v>
      </c>
      <c r="G107">
        <v>1</v>
      </c>
      <c r="H107">
        <v>1</v>
      </c>
      <c r="I107">
        <v>1</v>
      </c>
      <c r="K107">
        <v>0.08</v>
      </c>
      <c r="L107">
        <f t="shared" si="28"/>
        <v>1</v>
      </c>
      <c r="M107">
        <f t="shared" si="29"/>
        <v>1</v>
      </c>
      <c r="N107">
        <f t="shared" si="30"/>
        <v>1</v>
      </c>
    </row>
    <row r="108" spans="6:14" x14ac:dyDescent="0.2">
      <c r="F108">
        <v>8</v>
      </c>
      <c r="G108">
        <v>1</v>
      </c>
      <c r="H108">
        <v>1</v>
      </c>
      <c r="I108">
        <v>1</v>
      </c>
      <c r="K108">
        <v>0.09</v>
      </c>
      <c r="L108">
        <f t="shared" si="28"/>
        <v>1</v>
      </c>
      <c r="M108">
        <f t="shared" si="29"/>
        <v>1</v>
      </c>
      <c r="N108">
        <f t="shared" si="30"/>
        <v>1</v>
      </c>
    </row>
    <row r="109" spans="6:14" x14ac:dyDescent="0.2">
      <c r="F109">
        <v>9</v>
      </c>
      <c r="G109">
        <v>1</v>
      </c>
      <c r="H109">
        <v>1</v>
      </c>
      <c r="I109">
        <v>1</v>
      </c>
      <c r="K109">
        <v>0.1</v>
      </c>
      <c r="L109">
        <f t="shared" si="28"/>
        <v>1</v>
      </c>
      <c r="M109">
        <f t="shared" si="29"/>
        <v>1</v>
      </c>
      <c r="N109">
        <f t="shared" si="30"/>
        <v>1</v>
      </c>
    </row>
    <row r="110" spans="6:14" x14ac:dyDescent="0.2">
      <c r="F110">
        <v>10</v>
      </c>
      <c r="G110">
        <v>1</v>
      </c>
      <c r="H110">
        <v>1</v>
      </c>
      <c r="I110">
        <v>1</v>
      </c>
      <c r="K110">
        <v>0.11</v>
      </c>
      <c r="L110">
        <f t="shared" si="28"/>
        <v>1</v>
      </c>
      <c r="M110">
        <f t="shared" si="29"/>
        <v>1</v>
      </c>
      <c r="N110">
        <f t="shared" si="30"/>
        <v>1</v>
      </c>
    </row>
    <row r="111" spans="6:14" x14ac:dyDescent="0.2">
      <c r="F111">
        <v>11</v>
      </c>
      <c r="G111">
        <v>1</v>
      </c>
      <c r="H111">
        <v>1</v>
      </c>
      <c r="I111">
        <v>1</v>
      </c>
      <c r="K111">
        <v>0.12</v>
      </c>
      <c r="L111">
        <f t="shared" si="28"/>
        <v>1</v>
      </c>
      <c r="M111">
        <f t="shared" si="29"/>
        <v>1</v>
      </c>
      <c r="N111">
        <f t="shared" si="30"/>
        <v>1</v>
      </c>
    </row>
    <row r="120" spans="5:19" x14ac:dyDescent="0.2">
      <c r="F120" t="s">
        <v>30</v>
      </c>
      <c r="G120" s="1">
        <v>6</v>
      </c>
    </row>
    <row r="121" spans="5:19" x14ac:dyDescent="0.2">
      <c r="F121" s="1" t="s">
        <v>33</v>
      </c>
    </row>
    <row r="122" spans="5:19" x14ac:dyDescent="0.2">
      <c r="F122" t="s">
        <v>32</v>
      </c>
    </row>
    <row r="123" spans="5:19" x14ac:dyDescent="0.2">
      <c r="G123" t="s">
        <v>34</v>
      </c>
      <c r="H123" t="s">
        <v>35</v>
      </c>
      <c r="I123" t="s">
        <v>36</v>
      </c>
      <c r="J123" t="s">
        <v>37</v>
      </c>
      <c r="K123" t="s">
        <v>38</v>
      </c>
      <c r="L123" t="s">
        <v>39</v>
      </c>
      <c r="M123" t="s">
        <v>40</v>
      </c>
    </row>
    <row r="124" spans="5:19" x14ac:dyDescent="0.2">
      <c r="E124">
        <v>0.02</v>
      </c>
      <c r="F124" t="s">
        <v>11</v>
      </c>
      <c r="G124">
        <v>62.89</v>
      </c>
      <c r="H124">
        <v>18.48</v>
      </c>
      <c r="I124">
        <v>2.4</v>
      </c>
      <c r="J124">
        <v>0.2</v>
      </c>
      <c r="K124">
        <v>0.03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</row>
    <row r="125" spans="5:19" x14ac:dyDescent="0.2">
      <c r="E125">
        <v>0.03</v>
      </c>
      <c r="F125" t="s">
        <v>12</v>
      </c>
      <c r="G125">
        <v>55.46</v>
      </c>
      <c r="H125">
        <v>22.96</v>
      </c>
      <c r="I125">
        <v>4.8099999999999996</v>
      </c>
      <c r="J125">
        <v>0.66</v>
      </c>
      <c r="K125">
        <v>0.11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</row>
    <row r="126" spans="5:19" x14ac:dyDescent="0.2">
      <c r="E126">
        <v>0.04</v>
      </c>
      <c r="F126" t="s">
        <v>13</v>
      </c>
      <c r="G126">
        <v>48.36</v>
      </c>
      <c r="H126">
        <v>26.27</v>
      </c>
      <c r="I126">
        <v>7.56</v>
      </c>
      <c r="J126">
        <v>1.64</v>
      </c>
      <c r="K126">
        <v>0.16</v>
      </c>
      <c r="L126">
        <v>0.01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</row>
    <row r="127" spans="5:19" x14ac:dyDescent="0.2">
      <c r="E127">
        <v>0.05</v>
      </c>
      <c r="F127" t="s">
        <v>14</v>
      </c>
      <c r="G127">
        <v>41.62</v>
      </c>
      <c r="H127">
        <v>29.11</v>
      </c>
      <c r="I127">
        <v>10.45</v>
      </c>
      <c r="J127">
        <v>2.35</v>
      </c>
      <c r="K127">
        <v>0.41</v>
      </c>
      <c r="L127">
        <v>0.06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</row>
    <row r="128" spans="5:19" x14ac:dyDescent="0.2">
      <c r="E128">
        <v>0.06</v>
      </c>
      <c r="F128" t="s">
        <v>15</v>
      </c>
      <c r="G128">
        <v>36.979999999999997</v>
      </c>
      <c r="H128">
        <v>29.28</v>
      </c>
      <c r="I128">
        <v>12.84</v>
      </c>
      <c r="J128">
        <v>3.8</v>
      </c>
      <c r="K128">
        <v>0.91</v>
      </c>
      <c r="L128">
        <v>0.14000000000000001</v>
      </c>
      <c r="M128">
        <v>0.05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</row>
    <row r="129" spans="5:19" x14ac:dyDescent="0.2">
      <c r="E129">
        <v>7.0000000000000007E-2</v>
      </c>
      <c r="F129" t="s">
        <v>16</v>
      </c>
      <c r="G129">
        <v>31.91</v>
      </c>
      <c r="H129">
        <v>30.86</v>
      </c>
      <c r="I129">
        <v>14.5</v>
      </c>
      <c r="J129">
        <v>5.16</v>
      </c>
      <c r="K129">
        <v>1.26</v>
      </c>
      <c r="L129">
        <v>0.24</v>
      </c>
      <c r="M129">
        <v>7.0000000000000007E-2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</row>
    <row r="130" spans="5:19" x14ac:dyDescent="0.2">
      <c r="E130">
        <v>0.08</v>
      </c>
      <c r="F130" t="s">
        <v>17</v>
      </c>
      <c r="G130">
        <v>28.48</v>
      </c>
      <c r="H130">
        <v>29.37</v>
      </c>
      <c r="I130">
        <v>17</v>
      </c>
      <c r="J130">
        <v>6.72</v>
      </c>
      <c r="K130">
        <v>1.81</v>
      </c>
      <c r="L130">
        <v>0.49</v>
      </c>
      <c r="M130">
        <v>0.13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</row>
    <row r="131" spans="5:19" x14ac:dyDescent="0.2">
      <c r="E131">
        <v>0.09</v>
      </c>
      <c r="F131" t="s">
        <v>18</v>
      </c>
      <c r="G131">
        <v>24.46</v>
      </c>
      <c r="H131">
        <v>29.47</v>
      </c>
      <c r="I131">
        <v>18.61</v>
      </c>
      <c r="J131">
        <v>7.83</v>
      </c>
      <c r="K131">
        <v>2.56</v>
      </c>
      <c r="L131">
        <v>0.84</v>
      </c>
      <c r="M131">
        <v>0.23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</row>
    <row r="132" spans="5:19" x14ac:dyDescent="0.2">
      <c r="E132">
        <v>0.1</v>
      </c>
      <c r="F132" t="s">
        <v>19</v>
      </c>
      <c r="G132">
        <v>21.45</v>
      </c>
      <c r="H132">
        <v>28.13</v>
      </c>
      <c r="I132">
        <v>20.16</v>
      </c>
      <c r="J132">
        <v>9.2200000000000006</v>
      </c>
      <c r="K132">
        <v>3.64</v>
      </c>
      <c r="L132">
        <v>1.07</v>
      </c>
      <c r="M132">
        <v>0.33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</row>
    <row r="133" spans="5:19" x14ac:dyDescent="0.2">
      <c r="E133">
        <v>0.11</v>
      </c>
      <c r="F133" t="s">
        <v>20</v>
      </c>
      <c r="G133">
        <v>19.18</v>
      </c>
      <c r="H133">
        <v>26.4</v>
      </c>
      <c r="I133">
        <v>21.43</v>
      </c>
      <c r="J133">
        <v>10.73</v>
      </c>
      <c r="K133">
        <v>4.3</v>
      </c>
      <c r="L133">
        <v>1.41</v>
      </c>
      <c r="M133">
        <v>0.55000000000000004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</row>
    <row r="134" spans="5:19" x14ac:dyDescent="0.2">
      <c r="E134">
        <v>0.12</v>
      </c>
      <c r="F134" t="s">
        <v>21</v>
      </c>
      <c r="G134">
        <v>16.8</v>
      </c>
      <c r="H134">
        <v>25.22</v>
      </c>
      <c r="I134">
        <v>21.71</v>
      </c>
      <c r="J134">
        <v>12.21</v>
      </c>
      <c r="K134">
        <v>5.22</v>
      </c>
      <c r="L134">
        <v>2.19</v>
      </c>
      <c r="M134">
        <v>0.65</v>
      </c>
      <c r="N134" s="3">
        <v>0</v>
      </c>
      <c r="O134">
        <v>0</v>
      </c>
      <c r="P134">
        <v>0</v>
      </c>
      <c r="Q134">
        <v>0</v>
      </c>
      <c r="R134">
        <v>0</v>
      </c>
      <c r="S134">
        <v>0</v>
      </c>
    </row>
    <row r="136" spans="5:19" x14ac:dyDescent="0.2">
      <c r="F136" s="1" t="s">
        <v>23</v>
      </c>
    </row>
    <row r="137" spans="5:19" x14ac:dyDescent="0.2">
      <c r="F137" t="s">
        <v>22</v>
      </c>
      <c r="G137">
        <v>2.5000000000000001E-2</v>
      </c>
      <c r="H137">
        <v>50</v>
      </c>
      <c r="I137">
        <v>0.97499999999999998</v>
      </c>
    </row>
    <row r="138" spans="5:19" x14ac:dyDescent="0.2">
      <c r="G138" t="s">
        <v>8</v>
      </c>
      <c r="H138" t="s">
        <v>9</v>
      </c>
      <c r="I138" t="s">
        <v>10</v>
      </c>
      <c r="L138" t="s">
        <v>25</v>
      </c>
      <c r="M138" t="s">
        <v>26</v>
      </c>
      <c r="N138" t="s">
        <v>27</v>
      </c>
    </row>
    <row r="139" spans="5:19" x14ac:dyDescent="0.2">
      <c r="F139" t="s">
        <v>11</v>
      </c>
      <c r="G139">
        <v>1</v>
      </c>
      <c r="H139">
        <v>1</v>
      </c>
      <c r="I139">
        <v>1</v>
      </c>
      <c r="K139">
        <v>0.5</v>
      </c>
      <c r="L139">
        <f t="shared" ref="L139:L149" si="31">G139</f>
        <v>1</v>
      </c>
      <c r="M139">
        <f t="shared" ref="M139:M149" si="32">I139</f>
        <v>1</v>
      </c>
      <c r="N139">
        <f t="shared" ref="N139:N149" si="33">H139</f>
        <v>1</v>
      </c>
    </row>
    <row r="140" spans="5:19" x14ac:dyDescent="0.2">
      <c r="F140" t="s">
        <v>12</v>
      </c>
      <c r="G140">
        <v>1</v>
      </c>
      <c r="H140">
        <v>1</v>
      </c>
      <c r="I140">
        <v>1</v>
      </c>
      <c r="K140">
        <v>0.75</v>
      </c>
      <c r="L140">
        <f t="shared" si="31"/>
        <v>1</v>
      </c>
      <c r="M140">
        <f t="shared" si="32"/>
        <v>1</v>
      </c>
      <c r="N140">
        <f t="shared" si="33"/>
        <v>1</v>
      </c>
    </row>
    <row r="141" spans="5:19" x14ac:dyDescent="0.2">
      <c r="F141" t="s">
        <v>13</v>
      </c>
      <c r="G141">
        <v>1</v>
      </c>
      <c r="H141">
        <v>1</v>
      </c>
      <c r="I141">
        <v>1</v>
      </c>
      <c r="K141">
        <v>1</v>
      </c>
      <c r="L141">
        <f t="shared" si="31"/>
        <v>1</v>
      </c>
      <c r="M141">
        <f t="shared" si="32"/>
        <v>1</v>
      </c>
      <c r="N141">
        <f t="shared" si="33"/>
        <v>1</v>
      </c>
    </row>
    <row r="142" spans="5:19" x14ac:dyDescent="0.2">
      <c r="F142" t="s">
        <v>14</v>
      </c>
      <c r="G142">
        <v>1</v>
      </c>
      <c r="H142">
        <v>1</v>
      </c>
      <c r="I142">
        <v>1</v>
      </c>
      <c r="K142">
        <v>1.25</v>
      </c>
      <c r="L142">
        <f t="shared" si="31"/>
        <v>1</v>
      </c>
      <c r="M142">
        <f t="shared" si="32"/>
        <v>1</v>
      </c>
      <c r="N142">
        <f t="shared" si="33"/>
        <v>1</v>
      </c>
    </row>
    <row r="143" spans="5:19" x14ac:dyDescent="0.2">
      <c r="F143" t="s">
        <v>15</v>
      </c>
      <c r="G143">
        <v>1</v>
      </c>
      <c r="H143">
        <v>1</v>
      </c>
      <c r="I143">
        <v>1</v>
      </c>
      <c r="K143">
        <v>1.5</v>
      </c>
      <c r="L143">
        <f t="shared" si="31"/>
        <v>1</v>
      </c>
      <c r="M143">
        <f t="shared" si="32"/>
        <v>1</v>
      </c>
      <c r="N143">
        <f t="shared" si="33"/>
        <v>1</v>
      </c>
    </row>
    <row r="144" spans="5:19" x14ac:dyDescent="0.2">
      <c r="F144" t="s">
        <v>16</v>
      </c>
      <c r="G144">
        <v>1</v>
      </c>
      <c r="H144">
        <v>1</v>
      </c>
      <c r="I144">
        <v>1</v>
      </c>
      <c r="K144">
        <v>1.75</v>
      </c>
      <c r="L144">
        <f t="shared" si="31"/>
        <v>1</v>
      </c>
      <c r="M144">
        <f t="shared" si="32"/>
        <v>1</v>
      </c>
      <c r="N144">
        <f t="shared" si="33"/>
        <v>1</v>
      </c>
    </row>
    <row r="145" spans="5:33" x14ac:dyDescent="0.2">
      <c r="F145" t="s">
        <v>17</v>
      </c>
      <c r="G145">
        <v>1</v>
      </c>
      <c r="H145">
        <v>1</v>
      </c>
      <c r="I145">
        <v>1</v>
      </c>
      <c r="K145">
        <v>2</v>
      </c>
      <c r="L145">
        <f t="shared" si="31"/>
        <v>1</v>
      </c>
      <c r="M145">
        <f t="shared" si="32"/>
        <v>1</v>
      </c>
      <c r="N145">
        <f t="shared" si="33"/>
        <v>1</v>
      </c>
    </row>
    <row r="146" spans="5:33" x14ac:dyDescent="0.2">
      <c r="F146" t="s">
        <v>18</v>
      </c>
      <c r="G146">
        <v>1</v>
      </c>
      <c r="H146">
        <v>1</v>
      </c>
      <c r="I146">
        <v>1</v>
      </c>
      <c r="K146">
        <v>2.25</v>
      </c>
      <c r="L146">
        <f t="shared" si="31"/>
        <v>1</v>
      </c>
      <c r="M146">
        <f t="shared" si="32"/>
        <v>1</v>
      </c>
      <c r="N146">
        <f t="shared" si="33"/>
        <v>1</v>
      </c>
    </row>
    <row r="147" spans="5:33" x14ac:dyDescent="0.2">
      <c r="F147" t="s">
        <v>19</v>
      </c>
      <c r="G147">
        <v>1</v>
      </c>
      <c r="H147">
        <v>1</v>
      </c>
      <c r="I147">
        <v>1</v>
      </c>
      <c r="K147">
        <v>2.5</v>
      </c>
      <c r="L147">
        <f t="shared" si="31"/>
        <v>1</v>
      </c>
      <c r="M147">
        <f t="shared" si="32"/>
        <v>1</v>
      </c>
      <c r="N147">
        <f t="shared" si="33"/>
        <v>1</v>
      </c>
    </row>
    <row r="148" spans="5:33" x14ac:dyDescent="0.2">
      <c r="F148" t="s">
        <v>20</v>
      </c>
      <c r="G148">
        <v>1</v>
      </c>
      <c r="H148">
        <v>1</v>
      </c>
      <c r="I148">
        <v>1</v>
      </c>
      <c r="K148">
        <v>2.75</v>
      </c>
      <c r="L148">
        <f t="shared" si="31"/>
        <v>1</v>
      </c>
      <c r="M148">
        <f t="shared" si="32"/>
        <v>1</v>
      </c>
      <c r="N148">
        <f t="shared" si="33"/>
        <v>1</v>
      </c>
    </row>
    <row r="149" spans="5:33" x14ac:dyDescent="0.2">
      <c r="F149" t="s">
        <v>21</v>
      </c>
      <c r="G149">
        <v>1</v>
      </c>
      <c r="H149">
        <v>1</v>
      </c>
      <c r="I149">
        <v>1</v>
      </c>
      <c r="K149">
        <v>3</v>
      </c>
      <c r="L149">
        <f t="shared" si="31"/>
        <v>1</v>
      </c>
      <c r="M149">
        <f t="shared" si="32"/>
        <v>1</v>
      </c>
      <c r="N149">
        <f t="shared" si="33"/>
        <v>1</v>
      </c>
    </row>
    <row r="154" spans="5:33" x14ac:dyDescent="0.2">
      <c r="F154" t="s">
        <v>30</v>
      </c>
      <c r="G154" s="1">
        <v>12</v>
      </c>
    </row>
    <row r="155" spans="5:33" x14ac:dyDescent="0.2">
      <c r="F155" s="1" t="s">
        <v>33</v>
      </c>
      <c r="T155" t="str">
        <f>[1]!cat(T158:AF168,",")</f>
        <v>0.750119047619048,0.217142857142857,2.96428571428571E-02,3.0952380952381E-03,0,0,0,0,0,0,0,0,0,0.660714285714286,0.272261904761905,5.80952380952381E-02,0.0075,1.42857142857143E-03,0,0,0,0,0,0,0,0,0.581071428571429,0.306428571428571,8.86904761904762E-02,0.02,3.45238095238095E-03,2.38095238095238E-04,1.19047619047619E-04,0,0,0,0,0,0,0.498452380952381,0.34547619047619,0.119761904761905,2.91666666666667E-02,5.83333333333333E-03,1.30952380952381E-03,0,0,0,0,0,0,0,0.435833333333333,0.354642857142857,0.151428571428571,4.61904761904762E-02,1.03571428571429E-02,1.54761904761905E-03,0,0,0,0,0,0,0,0.383095238095238,0.362619047619048,0.175833333333333,5.72619047619048E-02,1.70238095238095E-02,3.21428571428571E-03,7.14285714285714E-04,2.38095238095238E-04,0,0,0,0,0,0.335595238095238,0.35702380952381,0.198214285714286,7.97619047619048E-02,2.19047619047619E-02,6.30952380952381E-03,1.19047619047619E-03,0,0,0,0,0,0,0.300833333333333,0.335833333333333,0.221547619047619,9.86904761904762E-02,3.16666666666667E-02,9.04761904761905E-03,1.66666666666667E-03,7.14285714285714E-04,0,0,0,0,0,0.25547619047619,0.341190476190476,0.227857142857143,0.114761904761905,4.38095238095238E-02,0.013452380952381,3.0952380952381E-03,3.57142857142857E-04,0,0,0,0,0,0.223571428571429,0.327142857142857,0.246666666666667,0.124761904761905,5.52380952380952E-02,0.0175,3.69047619047619E-03,1.07142857142857E-03,3.57142857142857E-04,0,0,0,0,0.2,0.301785714285714,0.261428571428571,0.138571428571429,6.41666666666667E-02,2.47619047619048E-02,7.73809523809524E-03,1.07142857142857E-03,4.76190476190476E-04,0,0,0,0</v>
      </c>
    </row>
    <row r="156" spans="5:33" x14ac:dyDescent="0.2">
      <c r="F156" t="s">
        <v>32</v>
      </c>
      <c r="T156" t="s">
        <v>58</v>
      </c>
    </row>
    <row r="157" spans="5:33" x14ac:dyDescent="0.2">
      <c r="G157" t="s">
        <v>34</v>
      </c>
      <c r="H157" t="s">
        <v>35</v>
      </c>
      <c r="I157" t="s">
        <v>36</v>
      </c>
      <c r="J157" t="s">
        <v>37</v>
      </c>
      <c r="K157" t="s">
        <v>38</v>
      </c>
      <c r="L157" t="s">
        <v>39</v>
      </c>
      <c r="M157" t="s">
        <v>40</v>
      </c>
      <c r="N157" t="s">
        <v>49</v>
      </c>
      <c r="O157" t="s">
        <v>50</v>
      </c>
      <c r="P157" t="s">
        <v>51</v>
      </c>
      <c r="Q157" t="s">
        <v>52</v>
      </c>
      <c r="R157" t="s">
        <v>53</v>
      </c>
      <c r="S157" t="s">
        <v>54</v>
      </c>
      <c r="T157" s="7" t="s">
        <v>34</v>
      </c>
      <c r="U157" s="7" t="s">
        <v>35</v>
      </c>
      <c r="V157" s="7" t="s">
        <v>36</v>
      </c>
      <c r="W157" s="7" t="s">
        <v>37</v>
      </c>
      <c r="X157" s="7" t="s">
        <v>38</v>
      </c>
      <c r="Y157" s="7" t="s">
        <v>39</v>
      </c>
      <c r="Z157" s="7" t="s">
        <v>40</v>
      </c>
      <c r="AA157" s="7" t="s">
        <v>49</v>
      </c>
      <c r="AB157" s="7" t="s">
        <v>50</v>
      </c>
      <c r="AC157" s="7" t="s">
        <v>51</v>
      </c>
      <c r="AD157" s="7" t="s">
        <v>52</v>
      </c>
      <c r="AE157" s="7" t="s">
        <v>53</v>
      </c>
      <c r="AF157" s="7" t="s">
        <v>54</v>
      </c>
    </row>
    <row r="158" spans="5:33" x14ac:dyDescent="0.2">
      <c r="E158">
        <f>B20</f>
        <v>0.02</v>
      </c>
      <c r="F158" t="s">
        <v>11</v>
      </c>
      <c r="G158">
        <v>63.01</v>
      </c>
      <c r="H158">
        <v>18.239999999999998</v>
      </c>
      <c r="I158">
        <v>2.4900000000000002</v>
      </c>
      <c r="J158">
        <v>0.26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 s="8">
        <f>G158/$C$17</f>
        <v>0.75011904761904757</v>
      </c>
      <c r="U158" s="8">
        <f t="shared" ref="U158:U168" si="34">H158/$C$17</f>
        <v>0.21714285714285714</v>
      </c>
      <c r="V158" s="8">
        <f t="shared" ref="V158:V168" si="35">I158/$C$17</f>
        <v>2.9642857142857144E-2</v>
      </c>
      <c r="W158" s="8">
        <f t="shared" ref="W158:W168" si="36">J158/$C$17</f>
        <v>3.0952380952380953E-3</v>
      </c>
      <c r="X158" s="8">
        <f t="shared" ref="X158:X168" si="37">K158/$C$17</f>
        <v>0</v>
      </c>
      <c r="Y158" s="8">
        <f t="shared" ref="Y158:Y168" si="38">L158/$C$17</f>
        <v>0</v>
      </c>
      <c r="Z158" s="8">
        <f t="shared" ref="Z158:Z168" si="39">M158/$C$17</f>
        <v>0</v>
      </c>
      <c r="AA158" s="8">
        <f t="shared" ref="AA158:AA168" si="40">N158/$C$17</f>
        <v>0</v>
      </c>
      <c r="AB158" s="8">
        <f t="shared" ref="AB158:AB168" si="41">O158/$C$17</f>
        <v>0</v>
      </c>
      <c r="AC158" s="8">
        <f t="shared" ref="AC158:AC168" si="42">P158/$C$17</f>
        <v>0</v>
      </c>
      <c r="AD158" s="8">
        <f t="shared" ref="AD158:AD168" si="43">Q158/$C$17</f>
        <v>0</v>
      </c>
      <c r="AE158" s="8">
        <f t="shared" ref="AE158:AE168" si="44">R158/$C$17</f>
        <v>0</v>
      </c>
      <c r="AF158" s="8">
        <f t="shared" ref="AF158:AF168" si="45">S158/$C$17</f>
        <v>0</v>
      </c>
      <c r="AG158" s="6"/>
    </row>
    <row r="159" spans="5:33" x14ac:dyDescent="0.2">
      <c r="E159">
        <f t="shared" ref="E159:E168" si="46">B21</f>
        <v>0.03</v>
      </c>
      <c r="F159" t="s">
        <v>12</v>
      </c>
      <c r="G159">
        <v>55.5</v>
      </c>
      <c r="H159">
        <v>22.87</v>
      </c>
      <c r="I159">
        <v>4.88</v>
      </c>
      <c r="J159">
        <v>0.63</v>
      </c>
      <c r="K159">
        <v>0.12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 s="8">
        <f t="shared" ref="T159:T168" si="47">G159/$C$17</f>
        <v>0.6607142857142857</v>
      </c>
      <c r="U159" s="8">
        <f t="shared" si="34"/>
        <v>0.27226190476190476</v>
      </c>
      <c r="V159" s="8">
        <f t="shared" si="35"/>
        <v>5.8095238095238096E-2</v>
      </c>
      <c r="W159" s="8">
        <f t="shared" si="36"/>
        <v>7.4999999999999997E-3</v>
      </c>
      <c r="X159" s="8">
        <f t="shared" si="37"/>
        <v>1.4285714285714286E-3</v>
      </c>
      <c r="Y159" s="8">
        <f t="shared" si="38"/>
        <v>0</v>
      </c>
      <c r="Z159" s="8">
        <f t="shared" si="39"/>
        <v>0</v>
      </c>
      <c r="AA159" s="8">
        <f t="shared" si="40"/>
        <v>0</v>
      </c>
      <c r="AB159" s="8">
        <f t="shared" si="41"/>
        <v>0</v>
      </c>
      <c r="AC159" s="8">
        <f t="shared" si="42"/>
        <v>0</v>
      </c>
      <c r="AD159" s="8">
        <f t="shared" si="43"/>
        <v>0</v>
      </c>
      <c r="AE159" s="8">
        <f t="shared" si="44"/>
        <v>0</v>
      </c>
      <c r="AF159" s="8">
        <f t="shared" si="45"/>
        <v>0</v>
      </c>
      <c r="AG159" s="6"/>
    </row>
    <row r="160" spans="5:33" x14ac:dyDescent="0.2">
      <c r="E160">
        <f t="shared" si="46"/>
        <v>0.04</v>
      </c>
      <c r="F160" t="s">
        <v>13</v>
      </c>
      <c r="G160">
        <v>48.81</v>
      </c>
      <c r="H160">
        <v>25.74</v>
      </c>
      <c r="I160">
        <v>7.45</v>
      </c>
      <c r="J160">
        <v>1.68</v>
      </c>
      <c r="K160">
        <v>0.28999999999999998</v>
      </c>
      <c r="L160">
        <v>0.02</v>
      </c>
      <c r="M160">
        <v>0.01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 s="8">
        <f t="shared" si="47"/>
        <v>0.58107142857142857</v>
      </c>
      <c r="U160" s="8">
        <f t="shared" si="34"/>
        <v>0.30642857142857138</v>
      </c>
      <c r="V160" s="8">
        <f t="shared" si="35"/>
        <v>8.8690476190476195E-2</v>
      </c>
      <c r="W160" s="8">
        <f t="shared" si="36"/>
        <v>0.02</v>
      </c>
      <c r="X160" s="8">
        <f t="shared" si="37"/>
        <v>3.452380952380952E-3</v>
      </c>
      <c r="Y160" s="8">
        <f t="shared" si="38"/>
        <v>2.380952380952381E-4</v>
      </c>
      <c r="Z160" s="8">
        <f t="shared" si="39"/>
        <v>1.1904761904761905E-4</v>
      </c>
      <c r="AA160" s="8">
        <f t="shared" si="40"/>
        <v>0</v>
      </c>
      <c r="AB160" s="8">
        <f t="shared" si="41"/>
        <v>0</v>
      </c>
      <c r="AC160" s="8">
        <f t="shared" si="42"/>
        <v>0</v>
      </c>
      <c r="AD160" s="8">
        <f t="shared" si="43"/>
        <v>0</v>
      </c>
      <c r="AE160" s="8">
        <f t="shared" si="44"/>
        <v>0</v>
      </c>
      <c r="AF160" s="8">
        <f t="shared" si="45"/>
        <v>0</v>
      </c>
      <c r="AG160" s="6"/>
    </row>
    <row r="161" spans="5:33" x14ac:dyDescent="0.2">
      <c r="E161">
        <f t="shared" si="46"/>
        <v>0.05</v>
      </c>
      <c r="F161" t="s">
        <v>14</v>
      </c>
      <c r="G161">
        <v>41.87</v>
      </c>
      <c r="H161">
        <v>29.02</v>
      </c>
      <c r="I161">
        <v>10.06</v>
      </c>
      <c r="J161">
        <v>2.4500000000000002</v>
      </c>
      <c r="K161">
        <v>0.49</v>
      </c>
      <c r="L161">
        <v>0.11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 s="8">
        <f t="shared" si="47"/>
        <v>0.49845238095238092</v>
      </c>
      <c r="U161" s="8">
        <f t="shared" si="34"/>
        <v>0.34547619047619049</v>
      </c>
      <c r="V161" s="8">
        <f t="shared" si="35"/>
        <v>0.11976190476190476</v>
      </c>
      <c r="W161" s="8">
        <f t="shared" si="36"/>
        <v>2.9166666666666667E-2</v>
      </c>
      <c r="X161" s="8">
        <f t="shared" si="37"/>
        <v>5.8333333333333336E-3</v>
      </c>
      <c r="Y161" s="8">
        <f t="shared" si="38"/>
        <v>1.3095238095238095E-3</v>
      </c>
      <c r="Z161" s="8">
        <f t="shared" si="39"/>
        <v>0</v>
      </c>
      <c r="AA161" s="8">
        <f t="shared" si="40"/>
        <v>0</v>
      </c>
      <c r="AB161" s="8">
        <f t="shared" si="41"/>
        <v>0</v>
      </c>
      <c r="AC161" s="8">
        <f t="shared" si="42"/>
        <v>0</v>
      </c>
      <c r="AD161" s="8">
        <f t="shared" si="43"/>
        <v>0</v>
      </c>
      <c r="AE161" s="8">
        <f t="shared" si="44"/>
        <v>0</v>
      </c>
      <c r="AF161" s="8">
        <f t="shared" si="45"/>
        <v>0</v>
      </c>
      <c r="AG161" s="6"/>
    </row>
    <row r="162" spans="5:33" x14ac:dyDescent="0.2">
      <c r="E162">
        <f t="shared" si="46"/>
        <v>0.06</v>
      </c>
      <c r="F162" t="s">
        <v>15</v>
      </c>
      <c r="G162">
        <v>36.61</v>
      </c>
      <c r="H162">
        <v>29.79</v>
      </c>
      <c r="I162">
        <v>12.72</v>
      </c>
      <c r="J162">
        <v>3.88</v>
      </c>
      <c r="K162">
        <v>0.87</v>
      </c>
      <c r="L162">
        <v>0.13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 s="8">
        <f t="shared" si="47"/>
        <v>0.43583333333333335</v>
      </c>
      <c r="U162" s="8">
        <f t="shared" si="34"/>
        <v>0.35464285714285715</v>
      </c>
      <c r="V162" s="8">
        <f t="shared" si="35"/>
        <v>0.15142857142857144</v>
      </c>
      <c r="W162" s="8">
        <f t="shared" si="36"/>
        <v>4.6190476190476192E-2</v>
      </c>
      <c r="X162" s="8">
        <f t="shared" si="37"/>
        <v>1.0357142857142856E-2</v>
      </c>
      <c r="Y162" s="8">
        <f t="shared" si="38"/>
        <v>1.5476190476190477E-3</v>
      </c>
      <c r="Z162" s="8">
        <f t="shared" si="39"/>
        <v>0</v>
      </c>
      <c r="AA162" s="8">
        <f t="shared" si="40"/>
        <v>0</v>
      </c>
      <c r="AB162" s="8">
        <f t="shared" si="41"/>
        <v>0</v>
      </c>
      <c r="AC162" s="8">
        <f t="shared" si="42"/>
        <v>0</v>
      </c>
      <c r="AD162" s="8">
        <f t="shared" si="43"/>
        <v>0</v>
      </c>
      <c r="AE162" s="8">
        <f t="shared" si="44"/>
        <v>0</v>
      </c>
      <c r="AF162" s="8">
        <f t="shared" si="45"/>
        <v>0</v>
      </c>
      <c r="AG162" s="6"/>
    </row>
    <row r="163" spans="5:33" x14ac:dyDescent="0.2">
      <c r="E163">
        <f t="shared" si="46"/>
        <v>7.0000000000000007E-2</v>
      </c>
      <c r="F163" t="s">
        <v>16</v>
      </c>
      <c r="G163">
        <v>32.18</v>
      </c>
      <c r="H163">
        <v>30.46</v>
      </c>
      <c r="I163">
        <v>14.77</v>
      </c>
      <c r="J163">
        <v>4.8099999999999996</v>
      </c>
      <c r="K163">
        <v>1.43</v>
      </c>
      <c r="L163">
        <v>0.27</v>
      </c>
      <c r="M163">
        <v>0.06</v>
      </c>
      <c r="N163">
        <v>0.02</v>
      </c>
      <c r="O163">
        <v>0</v>
      </c>
      <c r="P163">
        <v>0</v>
      </c>
      <c r="Q163">
        <v>0</v>
      </c>
      <c r="R163">
        <v>0</v>
      </c>
      <c r="S163">
        <v>0</v>
      </c>
      <c r="T163" s="8">
        <f t="shared" si="47"/>
        <v>0.3830952380952381</v>
      </c>
      <c r="U163" s="8">
        <f t="shared" si="34"/>
        <v>0.36261904761904762</v>
      </c>
      <c r="V163" s="8">
        <f t="shared" si="35"/>
        <v>0.17583333333333334</v>
      </c>
      <c r="W163" s="8">
        <f t="shared" si="36"/>
        <v>5.7261904761904757E-2</v>
      </c>
      <c r="X163" s="8">
        <f t="shared" si="37"/>
        <v>1.7023809523809524E-2</v>
      </c>
      <c r="Y163" s="8">
        <f t="shared" si="38"/>
        <v>3.2142857142857147E-3</v>
      </c>
      <c r="Z163" s="8">
        <f t="shared" si="39"/>
        <v>7.1428571428571429E-4</v>
      </c>
      <c r="AA163" s="8">
        <f t="shared" si="40"/>
        <v>2.380952380952381E-4</v>
      </c>
      <c r="AB163" s="8">
        <f t="shared" si="41"/>
        <v>0</v>
      </c>
      <c r="AC163" s="8">
        <f t="shared" si="42"/>
        <v>0</v>
      </c>
      <c r="AD163" s="8">
        <f t="shared" si="43"/>
        <v>0</v>
      </c>
      <c r="AE163" s="8">
        <f t="shared" si="44"/>
        <v>0</v>
      </c>
      <c r="AF163" s="8">
        <f t="shared" si="45"/>
        <v>0</v>
      </c>
      <c r="AG163" s="6"/>
    </row>
    <row r="164" spans="5:33" x14ac:dyDescent="0.2">
      <c r="E164">
        <f t="shared" si="46"/>
        <v>0.08</v>
      </c>
      <c r="F164" t="s">
        <v>17</v>
      </c>
      <c r="G164">
        <v>28.19</v>
      </c>
      <c r="H164">
        <v>29.99</v>
      </c>
      <c r="I164">
        <v>16.649999999999999</v>
      </c>
      <c r="J164">
        <v>6.7</v>
      </c>
      <c r="K164">
        <v>1.84</v>
      </c>
      <c r="L164">
        <v>0.53</v>
      </c>
      <c r="M164">
        <v>0.1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 s="8">
        <f t="shared" si="47"/>
        <v>0.33559523809523811</v>
      </c>
      <c r="U164" s="8">
        <f t="shared" si="34"/>
        <v>0.35702380952380952</v>
      </c>
      <c r="V164" s="8">
        <f t="shared" si="35"/>
        <v>0.1982142857142857</v>
      </c>
      <c r="W164" s="8">
        <f t="shared" si="36"/>
        <v>7.976190476190477E-2</v>
      </c>
      <c r="X164" s="8">
        <f t="shared" si="37"/>
        <v>2.1904761904761906E-2</v>
      </c>
      <c r="Y164" s="8">
        <f t="shared" si="38"/>
        <v>6.30952380952381E-3</v>
      </c>
      <c r="Z164" s="8">
        <f t="shared" si="39"/>
        <v>1.1904761904761906E-3</v>
      </c>
      <c r="AA164" s="8">
        <f t="shared" si="40"/>
        <v>0</v>
      </c>
      <c r="AB164" s="8">
        <f t="shared" si="41"/>
        <v>0</v>
      </c>
      <c r="AC164" s="8">
        <f t="shared" si="42"/>
        <v>0</v>
      </c>
      <c r="AD164" s="8">
        <f t="shared" si="43"/>
        <v>0</v>
      </c>
      <c r="AE164" s="8">
        <f t="shared" si="44"/>
        <v>0</v>
      </c>
      <c r="AF164" s="8">
        <f t="shared" si="45"/>
        <v>0</v>
      </c>
      <c r="AG164" s="6"/>
    </row>
    <row r="165" spans="5:33" x14ac:dyDescent="0.2">
      <c r="E165">
        <f t="shared" si="46"/>
        <v>0.09</v>
      </c>
      <c r="F165" t="s">
        <v>18</v>
      </c>
      <c r="G165">
        <v>25.27</v>
      </c>
      <c r="H165">
        <v>28.21</v>
      </c>
      <c r="I165">
        <v>18.61</v>
      </c>
      <c r="J165">
        <v>8.2899999999999991</v>
      </c>
      <c r="K165">
        <v>2.66</v>
      </c>
      <c r="L165">
        <v>0.76</v>
      </c>
      <c r="M165">
        <v>0.14000000000000001</v>
      </c>
      <c r="N165">
        <v>0.06</v>
      </c>
      <c r="O165">
        <v>0</v>
      </c>
      <c r="P165">
        <v>0</v>
      </c>
      <c r="Q165">
        <v>0</v>
      </c>
      <c r="R165">
        <v>0</v>
      </c>
      <c r="S165">
        <v>0</v>
      </c>
      <c r="T165" s="8">
        <f t="shared" si="47"/>
        <v>0.30083333333333334</v>
      </c>
      <c r="U165" s="8">
        <f t="shared" si="34"/>
        <v>0.33583333333333332</v>
      </c>
      <c r="V165" s="8">
        <f t="shared" si="35"/>
        <v>0.22154761904761905</v>
      </c>
      <c r="W165" s="8">
        <f t="shared" si="36"/>
        <v>9.8690476190476176E-2</v>
      </c>
      <c r="X165" s="8">
        <f t="shared" si="37"/>
        <v>3.1666666666666669E-2</v>
      </c>
      <c r="Y165" s="8">
        <f t="shared" si="38"/>
        <v>9.0476190476190474E-3</v>
      </c>
      <c r="Z165" s="8">
        <f t="shared" si="39"/>
        <v>1.6666666666666668E-3</v>
      </c>
      <c r="AA165" s="8">
        <f t="shared" si="40"/>
        <v>7.1428571428571429E-4</v>
      </c>
      <c r="AB165" s="8">
        <f t="shared" si="41"/>
        <v>0</v>
      </c>
      <c r="AC165" s="8">
        <f t="shared" si="42"/>
        <v>0</v>
      </c>
      <c r="AD165" s="8">
        <f t="shared" si="43"/>
        <v>0</v>
      </c>
      <c r="AE165" s="8">
        <f t="shared" si="44"/>
        <v>0</v>
      </c>
      <c r="AF165" s="8">
        <f t="shared" si="45"/>
        <v>0</v>
      </c>
      <c r="AG165" s="6"/>
    </row>
    <row r="166" spans="5:33" x14ac:dyDescent="0.2">
      <c r="E166">
        <f t="shared" si="46"/>
        <v>0.1</v>
      </c>
      <c r="F166" t="s">
        <v>19</v>
      </c>
      <c r="G166">
        <v>21.46</v>
      </c>
      <c r="H166">
        <v>28.66</v>
      </c>
      <c r="I166">
        <v>19.14</v>
      </c>
      <c r="J166">
        <v>9.64</v>
      </c>
      <c r="K166">
        <v>3.68</v>
      </c>
      <c r="L166">
        <v>1.1299999999999999</v>
      </c>
      <c r="M166">
        <v>0.26</v>
      </c>
      <c r="N166">
        <v>0.03</v>
      </c>
      <c r="O166">
        <v>0</v>
      </c>
      <c r="P166">
        <v>0</v>
      </c>
      <c r="Q166">
        <v>0</v>
      </c>
      <c r="R166">
        <v>0</v>
      </c>
      <c r="S166">
        <v>0</v>
      </c>
      <c r="T166" s="8">
        <f t="shared" si="47"/>
        <v>0.25547619047619047</v>
      </c>
      <c r="U166" s="8">
        <f t="shared" si="34"/>
        <v>0.34119047619047621</v>
      </c>
      <c r="V166" s="8">
        <f t="shared" si="35"/>
        <v>0.22785714285714287</v>
      </c>
      <c r="W166" s="8">
        <f t="shared" si="36"/>
        <v>0.11476190476190477</v>
      </c>
      <c r="X166" s="8">
        <f t="shared" si="37"/>
        <v>4.3809523809523812E-2</v>
      </c>
      <c r="Y166" s="8">
        <f t="shared" si="38"/>
        <v>1.3452380952380952E-2</v>
      </c>
      <c r="Z166" s="8">
        <f t="shared" si="39"/>
        <v>3.0952380952380953E-3</v>
      </c>
      <c r="AA166" s="8">
        <f t="shared" si="40"/>
        <v>3.5714285714285714E-4</v>
      </c>
      <c r="AB166" s="8">
        <f t="shared" si="41"/>
        <v>0</v>
      </c>
      <c r="AC166" s="8">
        <f t="shared" si="42"/>
        <v>0</v>
      </c>
      <c r="AD166" s="8">
        <f t="shared" si="43"/>
        <v>0</v>
      </c>
      <c r="AE166" s="8">
        <f t="shared" si="44"/>
        <v>0</v>
      </c>
      <c r="AF166" s="8">
        <f t="shared" si="45"/>
        <v>0</v>
      </c>
      <c r="AG166" s="6"/>
    </row>
    <row r="167" spans="5:33" x14ac:dyDescent="0.2">
      <c r="E167">
        <f t="shared" si="46"/>
        <v>0.11</v>
      </c>
      <c r="F167" t="s">
        <v>20</v>
      </c>
      <c r="G167">
        <v>18.78</v>
      </c>
      <c r="H167">
        <v>27.48</v>
      </c>
      <c r="I167">
        <v>20.72</v>
      </c>
      <c r="J167">
        <v>10.48</v>
      </c>
      <c r="K167">
        <v>4.6399999999999997</v>
      </c>
      <c r="L167">
        <v>1.47</v>
      </c>
      <c r="M167">
        <v>0.31</v>
      </c>
      <c r="N167">
        <v>0.09</v>
      </c>
      <c r="O167">
        <v>0.03</v>
      </c>
      <c r="P167">
        <v>0</v>
      </c>
      <c r="Q167">
        <v>0</v>
      </c>
      <c r="R167">
        <v>0</v>
      </c>
      <c r="S167">
        <v>0</v>
      </c>
      <c r="T167" s="8">
        <f t="shared" si="47"/>
        <v>0.22357142857142859</v>
      </c>
      <c r="U167" s="8">
        <f t="shared" si="34"/>
        <v>0.32714285714285712</v>
      </c>
      <c r="V167" s="8">
        <f t="shared" si="35"/>
        <v>0.24666666666666665</v>
      </c>
      <c r="W167" s="8">
        <f t="shared" si="36"/>
        <v>0.12476190476190477</v>
      </c>
      <c r="X167" s="8">
        <f t="shared" si="37"/>
        <v>5.5238095238095232E-2</v>
      </c>
      <c r="Y167" s="8">
        <f t="shared" si="38"/>
        <v>1.7499999999999998E-2</v>
      </c>
      <c r="Z167" s="8">
        <f t="shared" si="39"/>
        <v>3.6904761904761906E-3</v>
      </c>
      <c r="AA167" s="8">
        <f t="shared" si="40"/>
        <v>1.0714285714285715E-3</v>
      </c>
      <c r="AB167" s="8">
        <f t="shared" si="41"/>
        <v>3.5714285714285714E-4</v>
      </c>
      <c r="AC167" s="8">
        <f t="shared" si="42"/>
        <v>0</v>
      </c>
      <c r="AD167" s="8">
        <f t="shared" si="43"/>
        <v>0</v>
      </c>
      <c r="AE167" s="8">
        <f t="shared" si="44"/>
        <v>0</v>
      </c>
      <c r="AF167" s="8">
        <f t="shared" si="45"/>
        <v>0</v>
      </c>
      <c r="AG167" s="6"/>
    </row>
    <row r="168" spans="5:33" x14ac:dyDescent="0.2">
      <c r="E168">
        <f t="shared" si="46"/>
        <v>0.12</v>
      </c>
      <c r="F168" t="s">
        <v>21</v>
      </c>
      <c r="G168">
        <v>16.8</v>
      </c>
      <c r="H168">
        <v>25.35</v>
      </c>
      <c r="I168">
        <v>21.96</v>
      </c>
      <c r="J168">
        <v>11.64</v>
      </c>
      <c r="K168">
        <v>5.39</v>
      </c>
      <c r="L168">
        <v>2.08</v>
      </c>
      <c r="M168">
        <v>0.65</v>
      </c>
      <c r="N168">
        <v>0.09</v>
      </c>
      <c r="O168">
        <v>0.04</v>
      </c>
      <c r="P168">
        <v>0</v>
      </c>
      <c r="Q168">
        <v>0</v>
      </c>
      <c r="R168">
        <v>0</v>
      </c>
      <c r="S168">
        <v>0</v>
      </c>
      <c r="T168" s="9">
        <f t="shared" si="47"/>
        <v>0.2</v>
      </c>
      <c r="U168" s="9">
        <f t="shared" si="34"/>
        <v>0.30178571428571432</v>
      </c>
      <c r="V168" s="9">
        <f t="shared" si="35"/>
        <v>0.26142857142857145</v>
      </c>
      <c r="W168" s="9">
        <f t="shared" si="36"/>
        <v>0.13857142857142857</v>
      </c>
      <c r="X168" s="9">
        <f t="shared" si="37"/>
        <v>6.4166666666666664E-2</v>
      </c>
      <c r="Y168" s="9">
        <f t="shared" si="38"/>
        <v>2.4761904761904763E-2</v>
      </c>
      <c r="Z168" s="9">
        <f t="shared" si="39"/>
        <v>7.7380952380952384E-3</v>
      </c>
      <c r="AA168" s="9">
        <f t="shared" si="40"/>
        <v>1.0714285714285715E-3</v>
      </c>
      <c r="AB168" s="9">
        <f t="shared" si="41"/>
        <v>4.7619047619047619E-4</v>
      </c>
      <c r="AC168" s="8">
        <f t="shared" si="42"/>
        <v>0</v>
      </c>
      <c r="AD168" s="8">
        <f t="shared" si="43"/>
        <v>0</v>
      </c>
      <c r="AE168" s="8">
        <f t="shared" si="44"/>
        <v>0</v>
      </c>
      <c r="AF168" s="8">
        <f t="shared" si="45"/>
        <v>0</v>
      </c>
      <c r="AG168" s="6"/>
    </row>
    <row r="170" spans="5:33" x14ac:dyDescent="0.2">
      <c r="F170" s="1" t="s">
        <v>23</v>
      </c>
    </row>
    <row r="171" spans="5:33" x14ac:dyDescent="0.2">
      <c r="F171" t="s">
        <v>22</v>
      </c>
      <c r="G171">
        <v>2.5000000000000001E-2</v>
      </c>
      <c r="H171">
        <v>50</v>
      </c>
      <c r="I171">
        <v>0.97499999999999998</v>
      </c>
    </row>
    <row r="172" spans="5:33" x14ac:dyDescent="0.2">
      <c r="G172" t="s">
        <v>8</v>
      </c>
      <c r="H172" t="s">
        <v>9</v>
      </c>
      <c r="I172" t="s">
        <v>10</v>
      </c>
      <c r="L172" t="s">
        <v>25</v>
      </c>
      <c r="M172" t="s">
        <v>26</v>
      </c>
      <c r="N172" t="s">
        <v>27</v>
      </c>
    </row>
    <row r="173" spans="5:33" x14ac:dyDescent="0.2">
      <c r="F173" t="s">
        <v>11</v>
      </c>
      <c r="G173">
        <v>1</v>
      </c>
      <c r="H173">
        <v>1</v>
      </c>
      <c r="I173">
        <v>1</v>
      </c>
      <c r="K173">
        <f>E158</f>
        <v>0.02</v>
      </c>
      <c r="L173">
        <f t="shared" ref="L173:L183" si="48">G173</f>
        <v>1</v>
      </c>
      <c r="M173">
        <f t="shared" ref="M173:M183" si="49">I173</f>
        <v>1</v>
      </c>
      <c r="N173">
        <f t="shared" ref="N173:N183" si="50">H173</f>
        <v>1</v>
      </c>
    </row>
    <row r="174" spans="5:33" x14ac:dyDescent="0.2">
      <c r="F174" t="s">
        <v>12</v>
      </c>
      <c r="G174">
        <v>1</v>
      </c>
      <c r="H174">
        <v>1</v>
      </c>
      <c r="I174">
        <v>1</v>
      </c>
      <c r="K174">
        <f t="shared" ref="K174:K183" si="51">E159</f>
        <v>0.03</v>
      </c>
      <c r="L174">
        <f t="shared" si="48"/>
        <v>1</v>
      </c>
      <c r="M174">
        <f t="shared" si="49"/>
        <v>1</v>
      </c>
      <c r="N174">
        <f t="shared" si="50"/>
        <v>1</v>
      </c>
    </row>
    <row r="175" spans="5:33" x14ac:dyDescent="0.2">
      <c r="F175" t="s">
        <v>13</v>
      </c>
      <c r="G175">
        <v>1</v>
      </c>
      <c r="H175">
        <v>1</v>
      </c>
      <c r="I175">
        <v>1</v>
      </c>
      <c r="K175">
        <f t="shared" si="51"/>
        <v>0.04</v>
      </c>
      <c r="L175">
        <f t="shared" si="48"/>
        <v>1</v>
      </c>
      <c r="M175">
        <f t="shared" si="49"/>
        <v>1</v>
      </c>
      <c r="N175">
        <f t="shared" si="50"/>
        <v>1</v>
      </c>
    </row>
    <row r="176" spans="5:33" x14ac:dyDescent="0.2">
      <c r="F176" t="s">
        <v>14</v>
      </c>
      <c r="G176">
        <v>1</v>
      </c>
      <c r="H176">
        <v>1</v>
      </c>
      <c r="I176">
        <v>1</v>
      </c>
      <c r="K176">
        <f t="shared" si="51"/>
        <v>0.05</v>
      </c>
      <c r="L176">
        <f t="shared" si="48"/>
        <v>1</v>
      </c>
      <c r="M176">
        <f t="shared" si="49"/>
        <v>1</v>
      </c>
      <c r="N176">
        <f t="shared" si="50"/>
        <v>1</v>
      </c>
    </row>
    <row r="177" spans="6:14" x14ac:dyDescent="0.2">
      <c r="F177" t="s">
        <v>15</v>
      </c>
      <c r="G177">
        <v>1</v>
      </c>
      <c r="H177">
        <v>1</v>
      </c>
      <c r="I177">
        <v>1</v>
      </c>
      <c r="K177">
        <f t="shared" si="51"/>
        <v>0.06</v>
      </c>
      <c r="L177">
        <f t="shared" si="48"/>
        <v>1</v>
      </c>
      <c r="M177">
        <f t="shared" si="49"/>
        <v>1</v>
      </c>
      <c r="N177">
        <f t="shared" si="50"/>
        <v>1</v>
      </c>
    </row>
    <row r="178" spans="6:14" x14ac:dyDescent="0.2">
      <c r="F178" t="s">
        <v>16</v>
      </c>
      <c r="G178">
        <v>1</v>
      </c>
      <c r="H178">
        <v>1</v>
      </c>
      <c r="I178">
        <v>1</v>
      </c>
      <c r="K178">
        <f t="shared" si="51"/>
        <v>7.0000000000000007E-2</v>
      </c>
      <c r="L178">
        <f t="shared" si="48"/>
        <v>1</v>
      </c>
      <c r="M178">
        <f t="shared" si="49"/>
        <v>1</v>
      </c>
      <c r="N178">
        <f t="shared" si="50"/>
        <v>1</v>
      </c>
    </row>
    <row r="179" spans="6:14" x14ac:dyDescent="0.2">
      <c r="F179" t="s">
        <v>17</v>
      </c>
      <c r="G179">
        <v>1</v>
      </c>
      <c r="H179">
        <v>1</v>
      </c>
      <c r="I179">
        <v>1</v>
      </c>
      <c r="K179">
        <f t="shared" si="51"/>
        <v>0.08</v>
      </c>
      <c r="L179">
        <f t="shared" si="48"/>
        <v>1</v>
      </c>
      <c r="M179">
        <f t="shared" si="49"/>
        <v>1</v>
      </c>
      <c r="N179">
        <f t="shared" si="50"/>
        <v>1</v>
      </c>
    </row>
    <row r="180" spans="6:14" x14ac:dyDescent="0.2">
      <c r="F180" t="s">
        <v>18</v>
      </c>
      <c r="G180">
        <v>1</v>
      </c>
      <c r="H180">
        <v>1</v>
      </c>
      <c r="I180">
        <v>1</v>
      </c>
      <c r="K180">
        <f t="shared" si="51"/>
        <v>0.09</v>
      </c>
      <c r="L180">
        <f t="shared" si="48"/>
        <v>1</v>
      </c>
      <c r="M180">
        <f t="shared" si="49"/>
        <v>1</v>
      </c>
      <c r="N180">
        <f t="shared" si="50"/>
        <v>1</v>
      </c>
    </row>
    <row r="181" spans="6:14" x14ac:dyDescent="0.2">
      <c r="F181" t="s">
        <v>19</v>
      </c>
      <c r="G181">
        <v>1</v>
      </c>
      <c r="H181">
        <v>1</v>
      </c>
      <c r="I181">
        <v>1</v>
      </c>
      <c r="K181">
        <f t="shared" si="51"/>
        <v>0.1</v>
      </c>
      <c r="L181">
        <f t="shared" si="48"/>
        <v>1</v>
      </c>
      <c r="M181">
        <f t="shared" si="49"/>
        <v>1</v>
      </c>
      <c r="N181">
        <f t="shared" si="50"/>
        <v>1</v>
      </c>
    </row>
    <row r="182" spans="6:14" x14ac:dyDescent="0.2">
      <c r="F182" t="s">
        <v>20</v>
      </c>
      <c r="G182">
        <v>1</v>
      </c>
      <c r="H182">
        <v>1</v>
      </c>
      <c r="I182">
        <v>1</v>
      </c>
      <c r="K182">
        <f t="shared" si="51"/>
        <v>0.11</v>
      </c>
      <c r="L182">
        <f t="shared" si="48"/>
        <v>1</v>
      </c>
      <c r="M182">
        <f t="shared" si="49"/>
        <v>1</v>
      </c>
      <c r="N182">
        <f t="shared" si="50"/>
        <v>1</v>
      </c>
    </row>
    <row r="183" spans="6:14" x14ac:dyDescent="0.2">
      <c r="F183" t="s">
        <v>21</v>
      </c>
      <c r="G183">
        <v>1</v>
      </c>
      <c r="H183">
        <v>1</v>
      </c>
      <c r="I183">
        <v>1</v>
      </c>
      <c r="K183">
        <f t="shared" si="51"/>
        <v>0.12</v>
      </c>
      <c r="L183">
        <f t="shared" si="48"/>
        <v>1</v>
      </c>
      <c r="M183">
        <f t="shared" si="49"/>
        <v>1</v>
      </c>
      <c r="N183">
        <f t="shared" si="50"/>
        <v>1</v>
      </c>
    </row>
    <row r="211" spans="6:19" x14ac:dyDescent="0.2">
      <c r="F211">
        <v>0</v>
      </c>
      <c r="G211">
        <v>1</v>
      </c>
      <c r="H211">
        <v>2</v>
      </c>
      <c r="I211">
        <v>3</v>
      </c>
      <c r="J211">
        <v>4</v>
      </c>
      <c r="K211">
        <v>5</v>
      </c>
      <c r="L211">
        <v>6</v>
      </c>
      <c r="M211">
        <v>7</v>
      </c>
      <c r="N211">
        <v>8</v>
      </c>
      <c r="O211">
        <v>9</v>
      </c>
      <c r="P211">
        <v>10</v>
      </c>
      <c r="Q211">
        <v>11</v>
      </c>
      <c r="R211">
        <v>12</v>
      </c>
    </row>
    <row r="212" spans="6:19" x14ac:dyDescent="0.2">
      <c r="F212">
        <v>1</v>
      </c>
      <c r="G212">
        <v>60.045902589999997</v>
      </c>
      <c r="H212">
        <v>20.804177419999998</v>
      </c>
      <c r="I212">
        <v>3.6084035499999998</v>
      </c>
      <c r="J212">
        <v>0.39000040000000002</v>
      </c>
      <c r="K212" s="4">
        <v>4.0000000000000001E-8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</row>
    <row r="213" spans="6:19" x14ac:dyDescent="0.2">
      <c r="F213">
        <v>2</v>
      </c>
      <c r="G213">
        <v>50.208119809999999</v>
      </c>
      <c r="H213">
        <v>26.410056130000001</v>
      </c>
      <c r="I213">
        <v>6.9303066800000002</v>
      </c>
      <c r="J213">
        <v>1.30000125</v>
      </c>
      <c r="K213" s="4">
        <v>1.1999999999999999E-7</v>
      </c>
      <c r="L213" s="4">
        <v>1E-8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</row>
    <row r="214" spans="6:19" x14ac:dyDescent="0.2">
      <c r="F214">
        <v>3</v>
      </c>
      <c r="G214">
        <v>42.031065249999997</v>
      </c>
      <c r="H214">
        <v>29.325705920000001</v>
      </c>
      <c r="I214">
        <v>10.57171018</v>
      </c>
      <c r="J214">
        <v>2.9200022300000001</v>
      </c>
      <c r="K214" s="4">
        <v>3.8000000000000001E-7</v>
      </c>
      <c r="L214" s="4">
        <v>2.9999999999999997E-8</v>
      </c>
      <c r="M214" s="4">
        <v>1E-8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</row>
    <row r="215" spans="6:19" x14ac:dyDescent="0.2">
      <c r="F215">
        <v>4</v>
      </c>
      <c r="G215">
        <v>34.96172267</v>
      </c>
      <c r="H215">
        <v>30.826943010000001</v>
      </c>
      <c r="I215">
        <v>13.69981349</v>
      </c>
      <c r="J215">
        <v>5.3600039300000004</v>
      </c>
      <c r="K215" s="4">
        <v>7.8000000000000005E-7</v>
      </c>
      <c r="L215" s="4">
        <v>1.1000000000000001E-7</v>
      </c>
      <c r="M215" s="4">
        <v>1E-8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</row>
    <row r="216" spans="6:19" x14ac:dyDescent="0.2">
      <c r="F216">
        <v>5</v>
      </c>
      <c r="G216">
        <v>29.018516819999999</v>
      </c>
      <c r="H216">
        <v>31.199143230000001</v>
      </c>
      <c r="I216">
        <v>16.740816330000001</v>
      </c>
      <c r="J216">
        <v>7.8900060200000004</v>
      </c>
      <c r="K216" s="4">
        <v>1.3400000000000001E-6</v>
      </c>
      <c r="L216" s="4">
        <v>2.2999999999999999E-7</v>
      </c>
      <c r="M216" s="4">
        <v>2.9999999999999997E-8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</row>
    <row r="217" spans="6:19" x14ac:dyDescent="0.2">
      <c r="F217">
        <v>6</v>
      </c>
      <c r="G217">
        <v>23.669288649999999</v>
      </c>
      <c r="H217">
        <v>30.48196669</v>
      </c>
      <c r="I217">
        <v>19.51721809</v>
      </c>
      <c r="J217">
        <v>11.18000747</v>
      </c>
      <c r="K217" s="4">
        <v>2.5299999999999999E-6</v>
      </c>
      <c r="L217" s="4">
        <v>4.5999999999999999E-7</v>
      </c>
      <c r="M217" s="4">
        <v>7.0000000000000005E-8</v>
      </c>
      <c r="N217" s="4">
        <v>4.0000000000000001E-8</v>
      </c>
      <c r="O217">
        <v>0</v>
      </c>
      <c r="P217">
        <v>0</v>
      </c>
      <c r="Q217">
        <v>0</v>
      </c>
      <c r="R217">
        <v>0</v>
      </c>
      <c r="S217">
        <v>0</v>
      </c>
    </row>
    <row r="218" spans="6:19" x14ac:dyDescent="0.2">
      <c r="F218">
        <v>7</v>
      </c>
      <c r="G218">
        <v>19.545682559999999</v>
      </c>
      <c r="H218">
        <v>28.392567419999999</v>
      </c>
      <c r="I218">
        <v>21.16022001</v>
      </c>
      <c r="J218">
        <v>15.75000942</v>
      </c>
      <c r="K218" s="4">
        <v>3.5999999999999998E-6</v>
      </c>
      <c r="L218" s="4">
        <v>7.5000000000000002E-7</v>
      </c>
      <c r="M218" s="4">
        <v>1.6999999999999999E-7</v>
      </c>
      <c r="N218" s="4">
        <v>4.0000000000000001E-8</v>
      </c>
      <c r="O218" s="4">
        <v>2.9999999999999997E-8</v>
      </c>
      <c r="P218">
        <v>0</v>
      </c>
      <c r="Q218">
        <v>0</v>
      </c>
      <c r="R218">
        <v>0</v>
      </c>
      <c r="S218">
        <v>0</v>
      </c>
    </row>
    <row r="219" spans="6:19" x14ac:dyDescent="0.2">
      <c r="F219">
        <v>8</v>
      </c>
      <c r="G219">
        <v>15.77869933</v>
      </c>
      <c r="H219">
        <v>26.583645570000002</v>
      </c>
      <c r="I219">
        <v>22.386121249999999</v>
      </c>
      <c r="J219">
        <v>20.100011210000002</v>
      </c>
      <c r="K219" s="4">
        <v>5.0100000000000003E-6</v>
      </c>
      <c r="L219" s="4">
        <v>1.22E-6</v>
      </c>
      <c r="M219" s="4">
        <v>3.3000000000000002E-7</v>
      </c>
      <c r="N219" s="4">
        <v>7.0000000000000005E-8</v>
      </c>
      <c r="O219" s="4">
        <v>1E-8</v>
      </c>
      <c r="P219">
        <v>0</v>
      </c>
      <c r="Q219">
        <v>0</v>
      </c>
      <c r="R219">
        <v>0</v>
      </c>
      <c r="S219">
        <v>0</v>
      </c>
    </row>
    <row r="220" spans="6:19" x14ac:dyDescent="0.2">
      <c r="F220">
        <v>9</v>
      </c>
      <c r="G220">
        <v>12.313816149999999</v>
      </c>
      <c r="H220">
        <v>23.95402447</v>
      </c>
      <c r="I220">
        <v>23.640621809999999</v>
      </c>
      <c r="J220">
        <v>24.940013019999999</v>
      </c>
      <c r="K220" s="4">
        <v>5.6400000000000002E-6</v>
      </c>
      <c r="L220" s="4">
        <v>2.0200000000000001E-6</v>
      </c>
      <c r="M220" s="4">
        <v>6.7000000000000004E-7</v>
      </c>
      <c r="N220" s="4">
        <v>1.4999999999999999E-7</v>
      </c>
      <c r="O220" s="4">
        <v>4.9999999999999998E-8</v>
      </c>
      <c r="P220" s="4">
        <v>1E-8</v>
      </c>
      <c r="Q220" s="4">
        <v>1E-8</v>
      </c>
      <c r="R220">
        <v>0</v>
      </c>
      <c r="S220">
        <v>0</v>
      </c>
    </row>
    <row r="221" spans="6:19" x14ac:dyDescent="0.2">
      <c r="F221">
        <v>10</v>
      </c>
      <c r="G221">
        <v>9.9873514199999995</v>
      </c>
      <c r="H221">
        <v>20.49198436</v>
      </c>
      <c r="I221">
        <v>23.359123149999999</v>
      </c>
      <c r="J221">
        <v>31.010014040000002</v>
      </c>
      <c r="K221" s="4">
        <v>7.43E-6</v>
      </c>
      <c r="L221" s="4">
        <v>2.3499999999999999E-6</v>
      </c>
      <c r="M221" s="4">
        <v>9.1999999999999998E-7</v>
      </c>
      <c r="N221" s="4">
        <v>2.2000000000000001E-7</v>
      </c>
      <c r="O221" s="4">
        <v>8.0000000000000002E-8</v>
      </c>
      <c r="P221" s="4">
        <v>2.9999999999999997E-8</v>
      </c>
      <c r="Q221" s="4">
        <v>0</v>
      </c>
      <c r="R221">
        <v>0</v>
      </c>
      <c r="S221">
        <v>0</v>
      </c>
    </row>
    <row r="222" spans="6:19" x14ac:dyDescent="0.2">
      <c r="F222">
        <v>11</v>
      </c>
      <c r="G222">
        <v>7.9101307700000003</v>
      </c>
      <c r="H222">
        <v>17.383401129999999</v>
      </c>
      <c r="I222">
        <v>22.23492272</v>
      </c>
      <c r="J222">
        <v>37.320016019999997</v>
      </c>
      <c r="K222" s="4">
        <v>8.0299999999999994E-6</v>
      </c>
      <c r="L222" s="4">
        <v>3.3799999999999998E-6</v>
      </c>
      <c r="M222" s="4">
        <v>1.3E-6</v>
      </c>
      <c r="N222" s="4">
        <v>4.7E-7</v>
      </c>
      <c r="O222" s="4">
        <v>1.4999999999999999E-7</v>
      </c>
      <c r="P222" s="4">
        <v>2.9999999999999997E-8</v>
      </c>
      <c r="Q222">
        <v>0</v>
      </c>
      <c r="R222">
        <v>0</v>
      </c>
      <c r="S222">
        <v>0</v>
      </c>
    </row>
    <row r="223" spans="6:19" x14ac:dyDescent="0.2">
      <c r="N223" s="4"/>
      <c r="O223" s="4"/>
      <c r="P223" s="4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3"/>
  <sheetViews>
    <sheetView zoomScale="55" zoomScaleNormal="55" workbookViewId="0"/>
  </sheetViews>
  <sheetFormatPr defaultRowHeight="12.75" x14ac:dyDescent="0.2"/>
  <cols>
    <col min="6" max="6" width="11.85546875" customWidth="1"/>
    <col min="7" max="9" width="10.28515625" bestFit="1" customWidth="1"/>
    <col min="10" max="17" width="8.28515625" customWidth="1"/>
  </cols>
  <sheetData>
    <row r="1" spans="1:5" ht="26.25" x14ac:dyDescent="0.4">
      <c r="A1" s="5" t="s">
        <v>67</v>
      </c>
    </row>
    <row r="5" spans="1:5" x14ac:dyDescent="0.2">
      <c r="A5" s="1" t="s">
        <v>0</v>
      </c>
    </row>
    <row r="8" spans="1:5" x14ac:dyDescent="0.2">
      <c r="B8" t="s">
        <v>6</v>
      </c>
      <c r="C8">
        <v>3.2000000000000001E-2</v>
      </c>
    </row>
    <row r="9" spans="1:5" x14ac:dyDescent="0.2">
      <c r="B9" t="s">
        <v>7</v>
      </c>
      <c r="C9">
        <v>31.6</v>
      </c>
    </row>
    <row r="10" spans="1:5" x14ac:dyDescent="0.2">
      <c r="B10" t="s">
        <v>1</v>
      </c>
      <c r="C10">
        <v>28</v>
      </c>
      <c r="D10">
        <f>((C10-1)*C$13)+(2*C$12)</f>
        <v>2900</v>
      </c>
      <c r="E10">
        <f>(C10-1)*C13</f>
        <v>2700</v>
      </c>
    </row>
    <row r="11" spans="1:5" x14ac:dyDescent="0.2">
      <c r="B11" t="s">
        <v>2</v>
      </c>
      <c r="C11">
        <v>75</v>
      </c>
      <c r="D11">
        <f>((C11-1)*C$14)+(2*C$12)</f>
        <v>2050</v>
      </c>
      <c r="E11">
        <f>(C11-1)*C14</f>
        <v>1850</v>
      </c>
    </row>
    <row r="12" spans="1:5" x14ac:dyDescent="0.2">
      <c r="B12" t="s">
        <v>3</v>
      </c>
      <c r="C12">
        <v>100</v>
      </c>
      <c r="E12" s="1">
        <f>E10*E11/10000</f>
        <v>499.5</v>
      </c>
    </row>
    <row r="13" spans="1:5" x14ac:dyDescent="0.2">
      <c r="B13" t="s">
        <v>47</v>
      </c>
      <c r="C13">
        <v>100</v>
      </c>
    </row>
    <row r="14" spans="1:5" x14ac:dyDescent="0.2">
      <c r="B14" t="s">
        <v>48</v>
      </c>
      <c r="C14">
        <v>25</v>
      </c>
    </row>
    <row r="15" spans="1:5" x14ac:dyDescent="0.2">
      <c r="B15" t="s">
        <v>4</v>
      </c>
      <c r="C15">
        <v>30</v>
      </c>
    </row>
    <row r="16" spans="1:5" x14ac:dyDescent="0.2">
      <c r="B16" t="s">
        <v>5</v>
      </c>
      <c r="C16">
        <v>100</v>
      </c>
    </row>
    <row r="17" spans="2:31" x14ac:dyDescent="0.2">
      <c r="B17" t="s">
        <v>31</v>
      </c>
      <c r="C17">
        <f>C10*C11</f>
        <v>2100</v>
      </c>
      <c r="F17" t="s">
        <v>30</v>
      </c>
      <c r="G17" s="1">
        <v>1</v>
      </c>
    </row>
    <row r="18" spans="2:31" x14ac:dyDescent="0.2">
      <c r="B18" t="s">
        <v>29</v>
      </c>
      <c r="C18">
        <f>(D10/100)*(D11/100)</f>
        <v>594.5</v>
      </c>
      <c r="D18">
        <f>C18*0.02</f>
        <v>11.89</v>
      </c>
      <c r="F18" s="1" t="s">
        <v>33</v>
      </c>
      <c r="T18" t="str">
        <f>[2]!cat(T21:U31,",")</f>
        <v>0.7826,0.2174,0.593847619047619,0.406152380952381,0.438985714285714,0.561014285714286,0.315366666666667,0.684633333333333,0.220690476190476,0.779309523809524,0.1519,0.8481,0.102861904761905,0.897138095238095,6.81380952380952E-02,0.931861904761905,0.045152380952381,0.954847619047619,3.00095238095238E-02,0.969990476190476,1.83809523809524E-02,0.981619047619048</v>
      </c>
    </row>
    <row r="19" spans="2:31" x14ac:dyDescent="0.2">
      <c r="B19" t="s">
        <v>28</v>
      </c>
      <c r="C19" t="s">
        <v>24</v>
      </c>
      <c r="F19" t="s">
        <v>32</v>
      </c>
      <c r="T19" t="s">
        <v>58</v>
      </c>
    </row>
    <row r="20" spans="2:31" x14ac:dyDescent="0.2">
      <c r="B20">
        <v>1</v>
      </c>
      <c r="C20" s="2">
        <f>B20*$C$18</f>
        <v>594.5</v>
      </c>
      <c r="G20" t="s">
        <v>34</v>
      </c>
      <c r="H20" t="s">
        <v>35</v>
      </c>
      <c r="I20" t="s">
        <v>36</v>
      </c>
      <c r="J20" t="s">
        <v>37</v>
      </c>
      <c r="K20" t="s">
        <v>38</v>
      </c>
      <c r="L20" t="s">
        <v>39</v>
      </c>
      <c r="M20" t="s">
        <v>40</v>
      </c>
      <c r="N20" t="s">
        <v>49</v>
      </c>
      <c r="O20" t="s">
        <v>50</v>
      </c>
      <c r="P20" t="s">
        <v>51</v>
      </c>
      <c r="Q20" t="s">
        <v>52</v>
      </c>
      <c r="R20" t="s">
        <v>53</v>
      </c>
      <c r="S20" t="s">
        <v>54</v>
      </c>
      <c r="T20" t="s">
        <v>34</v>
      </c>
      <c r="U20" t="s">
        <v>35</v>
      </c>
      <c r="AA20" t="s">
        <v>41</v>
      </c>
      <c r="AB20" t="s">
        <v>44</v>
      </c>
      <c r="AC20" t="s">
        <v>43</v>
      </c>
      <c r="AD20" t="s">
        <v>42</v>
      </c>
      <c r="AE20" t="s">
        <v>45</v>
      </c>
    </row>
    <row r="21" spans="2:31" x14ac:dyDescent="0.2">
      <c r="B21">
        <v>2</v>
      </c>
      <c r="C21" s="2">
        <f t="shared" ref="C21:C30" si="0">B21*$C$18</f>
        <v>1189</v>
      </c>
      <c r="E21">
        <f>B20</f>
        <v>1</v>
      </c>
      <c r="F21" t="s">
        <v>11</v>
      </c>
      <c r="G21">
        <v>1643.46</v>
      </c>
      <c r="H21">
        <v>456.54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 s="8">
        <f>G21/$C$17</f>
        <v>0.78259999999999996</v>
      </c>
      <c r="U21" s="8">
        <f t="shared" ref="U21:U31" si="1">H21/$C$17</f>
        <v>0.21740000000000001</v>
      </c>
      <c r="Z21">
        <f t="shared" ref="Z21:Z31" si="2">E21</f>
        <v>1</v>
      </c>
      <c r="AA21">
        <f>N36</f>
        <v>0.76767676767676796</v>
      </c>
      <c r="AB21">
        <f>N68</f>
        <v>0.81313131313131304</v>
      </c>
      <c r="AC21">
        <f>N101</f>
        <v>0.81481481481481499</v>
      </c>
      <c r="AD21">
        <f>N139</f>
        <v>0.81481481481481499</v>
      </c>
      <c r="AE21">
        <f>N173</f>
        <v>0.810606060606061</v>
      </c>
    </row>
    <row r="22" spans="2:31" x14ac:dyDescent="0.2">
      <c r="B22">
        <v>3</v>
      </c>
      <c r="C22" s="2">
        <f t="shared" si="0"/>
        <v>1783.5</v>
      </c>
      <c r="E22">
        <f t="shared" ref="E22:E31" si="3">B21</f>
        <v>2</v>
      </c>
      <c r="F22" t="s">
        <v>12</v>
      </c>
      <c r="G22">
        <v>1247.08</v>
      </c>
      <c r="H22">
        <v>852.92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 s="8">
        <f t="shared" ref="T22:T31" si="4">G22/$C$17</f>
        <v>0.59384761904761896</v>
      </c>
      <c r="U22" s="8">
        <f t="shared" si="1"/>
        <v>0.40615238095238093</v>
      </c>
      <c r="Z22">
        <f t="shared" si="2"/>
        <v>2</v>
      </c>
      <c r="AA22">
        <f t="shared" ref="AA22:AA31" si="5">N37</f>
        <v>0.71783010933557601</v>
      </c>
      <c r="AB22">
        <f t="shared" ref="AB22:AB31" si="6">N69</f>
        <v>0.80235492010092502</v>
      </c>
      <c r="AC22">
        <f t="shared" ref="AC22:AC31" si="7">N102</f>
        <v>0.81244743481917603</v>
      </c>
      <c r="AD22">
        <f t="shared" ref="AD22:AD31" si="8">N140</f>
        <v>0.81412952060555099</v>
      </c>
      <c r="AE22">
        <f t="shared" ref="AE22:AE31" si="9">N174</f>
        <v>0.81455004205214498</v>
      </c>
    </row>
    <row r="23" spans="2:31" x14ac:dyDescent="0.2">
      <c r="B23">
        <v>4</v>
      </c>
      <c r="C23" s="2">
        <f t="shared" si="0"/>
        <v>2378</v>
      </c>
      <c r="E23">
        <f t="shared" si="3"/>
        <v>3</v>
      </c>
      <c r="F23" t="s">
        <v>13</v>
      </c>
      <c r="G23">
        <v>921.87</v>
      </c>
      <c r="H23">
        <v>1178.1300000000001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 s="8">
        <f t="shared" si="4"/>
        <v>0.43898571428571431</v>
      </c>
      <c r="U23" s="8">
        <f t="shared" si="1"/>
        <v>0.5610142857142858</v>
      </c>
      <c r="Z23">
        <f t="shared" si="2"/>
        <v>3</v>
      </c>
      <c r="AA23">
        <f t="shared" si="5"/>
        <v>0.660313901345291</v>
      </c>
      <c r="AB23">
        <f t="shared" si="6"/>
        <v>0.78867713004484297</v>
      </c>
      <c r="AC23">
        <f t="shared" si="7"/>
        <v>0.81137892376681597</v>
      </c>
      <c r="AD23">
        <f t="shared" si="8"/>
        <v>0.81446188340807202</v>
      </c>
      <c r="AE23">
        <f t="shared" si="9"/>
        <v>0.81306053811659196</v>
      </c>
    </row>
    <row r="24" spans="2:31" x14ac:dyDescent="0.2">
      <c r="B24">
        <v>5</v>
      </c>
      <c r="C24" s="2">
        <f t="shared" si="0"/>
        <v>2972.5</v>
      </c>
      <c r="E24">
        <f t="shared" si="3"/>
        <v>4</v>
      </c>
      <c r="F24" t="s">
        <v>14</v>
      </c>
      <c r="G24">
        <v>662.27</v>
      </c>
      <c r="H24">
        <v>1437.73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 s="8">
        <f t="shared" si="4"/>
        <v>0.31536666666666668</v>
      </c>
      <c r="U24" s="8">
        <f t="shared" si="1"/>
        <v>0.68463333333333332</v>
      </c>
      <c r="Z24">
        <f t="shared" si="2"/>
        <v>4</v>
      </c>
      <c r="AA24">
        <f t="shared" si="5"/>
        <v>0.60513036164844403</v>
      </c>
      <c r="AB24">
        <f t="shared" si="6"/>
        <v>0.771236333052986</v>
      </c>
      <c r="AC24">
        <f t="shared" si="7"/>
        <v>0.80698065601345703</v>
      </c>
      <c r="AD24">
        <f t="shared" si="8"/>
        <v>0.81412952060555099</v>
      </c>
      <c r="AE24">
        <f t="shared" si="9"/>
        <v>0.813708999158957</v>
      </c>
    </row>
    <row r="25" spans="2:31" x14ac:dyDescent="0.2">
      <c r="B25">
        <v>6</v>
      </c>
      <c r="C25" s="2">
        <f t="shared" si="0"/>
        <v>3567</v>
      </c>
      <c r="E25">
        <f t="shared" si="3"/>
        <v>5</v>
      </c>
      <c r="F25" t="s">
        <v>15</v>
      </c>
      <c r="G25">
        <v>463.45</v>
      </c>
      <c r="H25">
        <v>1636.55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 s="8">
        <f t="shared" si="4"/>
        <v>0.22069047619047619</v>
      </c>
      <c r="U25" s="8">
        <f t="shared" si="1"/>
        <v>0.77930952380952379</v>
      </c>
      <c r="Z25">
        <f t="shared" si="2"/>
        <v>5</v>
      </c>
      <c r="AA25">
        <f t="shared" si="5"/>
        <v>0.55080753701211305</v>
      </c>
      <c r="AB25">
        <f t="shared" si="6"/>
        <v>0.74966352624495303</v>
      </c>
      <c r="AC25">
        <f t="shared" si="7"/>
        <v>0.79946164199192504</v>
      </c>
      <c r="AD25">
        <f t="shared" si="8"/>
        <v>0.81443472409152096</v>
      </c>
      <c r="AE25">
        <f t="shared" si="9"/>
        <v>0.81359353970390302</v>
      </c>
    </row>
    <row r="26" spans="2:31" x14ac:dyDescent="0.2">
      <c r="B26">
        <v>7</v>
      </c>
      <c r="C26" s="2">
        <f t="shared" si="0"/>
        <v>4161.5</v>
      </c>
      <c r="E26">
        <f t="shared" si="3"/>
        <v>6</v>
      </c>
      <c r="F26" t="s">
        <v>16</v>
      </c>
      <c r="G26">
        <v>318.99</v>
      </c>
      <c r="H26">
        <v>1781.01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 s="8">
        <f t="shared" si="4"/>
        <v>0.15190000000000001</v>
      </c>
      <c r="U26" s="8">
        <f t="shared" si="1"/>
        <v>0.84809999999999997</v>
      </c>
      <c r="Z26">
        <f t="shared" si="2"/>
        <v>6</v>
      </c>
      <c r="AA26">
        <f t="shared" si="5"/>
        <v>0.49915895710681202</v>
      </c>
      <c r="AB26">
        <f t="shared" si="6"/>
        <v>0.72441827866554498</v>
      </c>
      <c r="AC26">
        <f t="shared" si="7"/>
        <v>0.78987945051864294</v>
      </c>
      <c r="AD26">
        <f t="shared" si="8"/>
        <v>0.81426969442108199</v>
      </c>
      <c r="AE26">
        <f t="shared" si="9"/>
        <v>0.81440986823661299</v>
      </c>
    </row>
    <row r="27" spans="2:31" x14ac:dyDescent="0.2">
      <c r="B27">
        <v>8</v>
      </c>
      <c r="C27" s="2">
        <f t="shared" si="0"/>
        <v>4756</v>
      </c>
      <c r="E27">
        <f t="shared" si="3"/>
        <v>7</v>
      </c>
      <c r="F27" t="s">
        <v>17</v>
      </c>
      <c r="G27">
        <v>216.01</v>
      </c>
      <c r="H27">
        <v>1883.99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 s="8">
        <f t="shared" si="4"/>
        <v>0.10286190476190475</v>
      </c>
      <c r="U27" s="8">
        <f t="shared" si="1"/>
        <v>0.89713809523809529</v>
      </c>
      <c r="Z27">
        <f t="shared" si="2"/>
        <v>7</v>
      </c>
      <c r="AA27">
        <f t="shared" si="5"/>
        <v>0.452546852474772</v>
      </c>
      <c r="AB27">
        <f t="shared" si="6"/>
        <v>0.69678039404132597</v>
      </c>
      <c r="AC27">
        <f t="shared" si="7"/>
        <v>0.77799135031235001</v>
      </c>
      <c r="AD27">
        <f t="shared" si="8"/>
        <v>0.81391158097068705</v>
      </c>
      <c r="AE27">
        <f t="shared" si="9"/>
        <v>0.81451225372417102</v>
      </c>
    </row>
    <row r="28" spans="2:31" x14ac:dyDescent="0.2">
      <c r="B28">
        <v>9</v>
      </c>
      <c r="C28" s="2">
        <f t="shared" si="0"/>
        <v>5350.5</v>
      </c>
      <c r="E28">
        <f t="shared" si="3"/>
        <v>8</v>
      </c>
      <c r="F28" t="s">
        <v>18</v>
      </c>
      <c r="G28">
        <v>143.09</v>
      </c>
      <c r="H28">
        <v>1956.91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 s="8">
        <f t="shared" si="4"/>
        <v>6.8138095238095234E-2</v>
      </c>
      <c r="U28" s="8">
        <f t="shared" si="1"/>
        <v>0.93186190476190478</v>
      </c>
      <c r="Z28">
        <f t="shared" si="2"/>
        <v>8</v>
      </c>
      <c r="AA28">
        <f t="shared" si="5"/>
        <v>0.41137510513036202</v>
      </c>
      <c r="AB28">
        <f t="shared" si="6"/>
        <v>0.66684188393608101</v>
      </c>
      <c r="AC28">
        <f t="shared" si="7"/>
        <v>0.76682085786375098</v>
      </c>
      <c r="AD28">
        <f t="shared" si="8"/>
        <v>0.81433978132884799</v>
      </c>
      <c r="AE28">
        <f t="shared" si="9"/>
        <v>0.81455004205214498</v>
      </c>
    </row>
    <row r="29" spans="2:31" x14ac:dyDescent="0.2">
      <c r="B29">
        <v>10</v>
      </c>
      <c r="C29" s="2">
        <f t="shared" si="0"/>
        <v>5945</v>
      </c>
      <c r="E29">
        <f t="shared" si="3"/>
        <v>9</v>
      </c>
      <c r="F29" t="s">
        <v>19</v>
      </c>
      <c r="G29">
        <v>94.82</v>
      </c>
      <c r="H29">
        <v>2005.18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 s="8">
        <f t="shared" si="4"/>
        <v>4.5152380952380951E-2</v>
      </c>
      <c r="U29" s="8">
        <f t="shared" si="1"/>
        <v>0.95484761904761906</v>
      </c>
      <c r="Z29">
        <f t="shared" si="2"/>
        <v>9</v>
      </c>
      <c r="AA29">
        <f t="shared" si="5"/>
        <v>0.37485981308411198</v>
      </c>
      <c r="AB29">
        <f t="shared" si="6"/>
        <v>0.63523364485981304</v>
      </c>
      <c r="AC29">
        <f t="shared" si="7"/>
        <v>0.75065420560747698</v>
      </c>
      <c r="AD29">
        <f t="shared" si="8"/>
        <v>0.81084112149532706</v>
      </c>
      <c r="AE29">
        <f t="shared" si="9"/>
        <v>0.81429906542056096</v>
      </c>
    </row>
    <row r="30" spans="2:31" x14ac:dyDescent="0.2">
      <c r="B30">
        <v>11</v>
      </c>
      <c r="C30" s="2">
        <f t="shared" si="0"/>
        <v>6539.5</v>
      </c>
      <c r="E30">
        <f t="shared" si="3"/>
        <v>10</v>
      </c>
      <c r="F30" t="s">
        <v>20</v>
      </c>
      <c r="G30">
        <v>63.02</v>
      </c>
      <c r="H30">
        <v>2036.98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 s="8">
        <f t="shared" si="4"/>
        <v>3.0009523809523812E-2</v>
      </c>
      <c r="U30" s="8">
        <f t="shared" si="1"/>
        <v>0.96999047619047618</v>
      </c>
      <c r="Z30">
        <f t="shared" si="2"/>
        <v>10</v>
      </c>
      <c r="AA30">
        <f t="shared" si="5"/>
        <v>0.34247266610597099</v>
      </c>
      <c r="AB30">
        <f t="shared" si="6"/>
        <v>0.60277544154751905</v>
      </c>
      <c r="AC30">
        <f t="shared" si="7"/>
        <v>0.73271656854499601</v>
      </c>
      <c r="AD30">
        <f t="shared" si="8"/>
        <v>0.810428931875526</v>
      </c>
      <c r="AE30">
        <f t="shared" si="9"/>
        <v>0.81438183347350701</v>
      </c>
    </row>
    <row r="31" spans="2:31" x14ac:dyDescent="0.2">
      <c r="E31">
        <f t="shared" si="3"/>
        <v>11</v>
      </c>
      <c r="F31" t="s">
        <v>21</v>
      </c>
      <c r="G31">
        <v>38.6</v>
      </c>
      <c r="H31">
        <v>2061.4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 s="8">
        <f t="shared" si="4"/>
        <v>1.8380952380952383E-2</v>
      </c>
      <c r="U31" s="8">
        <f t="shared" si="1"/>
        <v>0.98161904761904761</v>
      </c>
      <c r="Z31">
        <f t="shared" si="2"/>
        <v>11</v>
      </c>
      <c r="AA31">
        <f t="shared" si="5"/>
        <v>0.31529051987767598</v>
      </c>
      <c r="AB31">
        <f t="shared" si="6"/>
        <v>0.57148318042813495</v>
      </c>
      <c r="AC31">
        <f t="shared" si="7"/>
        <v>0.715290519877676</v>
      </c>
      <c r="AD31">
        <f t="shared" si="8"/>
        <v>0.80871559633027501</v>
      </c>
      <c r="AE31">
        <f t="shared" si="9"/>
        <v>0.81437308868501501</v>
      </c>
    </row>
    <row r="33" spans="6:29" x14ac:dyDescent="0.2">
      <c r="F33" s="1" t="s">
        <v>23</v>
      </c>
    </row>
    <row r="34" spans="6:29" x14ac:dyDescent="0.2">
      <c r="F34" t="s">
        <v>22</v>
      </c>
      <c r="G34">
        <v>2.5000000000000001E-2</v>
      </c>
      <c r="H34">
        <v>50</v>
      </c>
      <c r="I34">
        <v>0.97499999999999998</v>
      </c>
      <c r="Y34" t="s">
        <v>68</v>
      </c>
      <c r="Z34" t="s">
        <v>65</v>
      </c>
      <c r="AA34" t="s">
        <v>55</v>
      </c>
      <c r="AB34" t="s">
        <v>64</v>
      </c>
    </row>
    <row r="35" spans="6:29" x14ac:dyDescent="0.2">
      <c r="G35" t="s">
        <v>8</v>
      </c>
      <c r="H35" t="s">
        <v>9</v>
      </c>
      <c r="I35" t="s">
        <v>10</v>
      </c>
      <c r="L35" t="s">
        <v>25</v>
      </c>
      <c r="M35" t="s">
        <v>26</v>
      </c>
      <c r="N35" t="s">
        <v>27</v>
      </c>
      <c r="Y35">
        <v>0</v>
      </c>
      <c r="Z35">
        <v>1</v>
      </c>
      <c r="AA35">
        <f t="shared" ref="AA35:AB45" si="10">Z21</f>
        <v>1</v>
      </c>
      <c r="AB35">
        <f t="shared" si="10"/>
        <v>0.76767676767676796</v>
      </c>
      <c r="AC35" t="str">
        <f>[2]!cat(Y35:AB35,",")</f>
        <v>0,1,1,0.767676767676768</v>
      </c>
    </row>
    <row r="36" spans="6:29" x14ac:dyDescent="0.2">
      <c r="F36">
        <v>1</v>
      </c>
      <c r="G36">
        <v>0.74490740740740702</v>
      </c>
      <c r="H36">
        <v>0.76767676767676796</v>
      </c>
      <c r="I36">
        <v>0.79629629629629595</v>
      </c>
      <c r="K36">
        <f>E21</f>
        <v>1</v>
      </c>
      <c r="L36">
        <f t="shared" ref="L36:L46" si="11">G36</f>
        <v>0.74490740740740702</v>
      </c>
      <c r="M36">
        <f t="shared" ref="M36:M46" si="12">I36</f>
        <v>0.79629629629629595</v>
      </c>
      <c r="N36">
        <f t="shared" ref="N36:N46" si="13">H36</f>
        <v>0.76767676767676796</v>
      </c>
      <c r="Y36">
        <v>0</v>
      </c>
      <c r="Z36">
        <v>1</v>
      </c>
      <c r="AA36">
        <f t="shared" si="10"/>
        <v>2</v>
      </c>
      <c r="AB36">
        <f t="shared" si="10"/>
        <v>0.71783010933557601</v>
      </c>
      <c r="AC36" t="str">
        <f>[2]!cat(Y36:AB36,",")</f>
        <v>0,1,2,0.717830109335576</v>
      </c>
    </row>
    <row r="37" spans="6:29" x14ac:dyDescent="0.2">
      <c r="F37">
        <v>2</v>
      </c>
      <c r="G37">
        <v>0.69669890664423895</v>
      </c>
      <c r="H37">
        <v>0.71783010933557601</v>
      </c>
      <c r="I37">
        <v>0.73591253153910896</v>
      </c>
      <c r="K37">
        <f t="shared" ref="K37:K46" si="14">E22</f>
        <v>2</v>
      </c>
      <c r="L37">
        <f t="shared" si="11"/>
        <v>0.69669890664423895</v>
      </c>
      <c r="M37">
        <f t="shared" si="12"/>
        <v>0.73591253153910896</v>
      </c>
      <c r="N37">
        <f t="shared" si="13"/>
        <v>0.71783010933557601</v>
      </c>
      <c r="Y37">
        <v>0</v>
      </c>
      <c r="Z37">
        <v>1</v>
      </c>
      <c r="AA37">
        <f t="shared" si="10"/>
        <v>3</v>
      </c>
      <c r="AB37">
        <f t="shared" si="10"/>
        <v>0.660313901345291</v>
      </c>
      <c r="AC37" t="str">
        <f>[2]!cat(Y37:AB37,",")</f>
        <v>0,1,3,0.660313901345291</v>
      </c>
    </row>
    <row r="38" spans="6:29" x14ac:dyDescent="0.2">
      <c r="F38">
        <v>3</v>
      </c>
      <c r="G38">
        <v>0.64432455156950696</v>
      </c>
      <c r="H38">
        <v>0.660313901345291</v>
      </c>
      <c r="I38">
        <v>0.67745235426008998</v>
      </c>
      <c r="K38">
        <f t="shared" si="14"/>
        <v>3</v>
      </c>
      <c r="L38">
        <f t="shared" si="11"/>
        <v>0.64432455156950696</v>
      </c>
      <c r="M38">
        <f t="shared" si="12"/>
        <v>0.67745235426008998</v>
      </c>
      <c r="N38">
        <f t="shared" si="13"/>
        <v>0.660313901345291</v>
      </c>
      <c r="Y38">
        <v>0</v>
      </c>
      <c r="Z38">
        <v>1</v>
      </c>
      <c r="AA38">
        <f t="shared" si="10"/>
        <v>4</v>
      </c>
      <c r="AB38">
        <f t="shared" si="10"/>
        <v>0.60513036164844403</v>
      </c>
      <c r="AC38" t="str">
        <f>[2]!cat(Y38:AB38,",")</f>
        <v>0,1,4,0.605130361648444</v>
      </c>
    </row>
    <row r="39" spans="6:29" x14ac:dyDescent="0.2">
      <c r="F39">
        <v>4</v>
      </c>
      <c r="G39">
        <v>0.59145290159798103</v>
      </c>
      <c r="H39">
        <v>0.60513036164844403</v>
      </c>
      <c r="I39">
        <v>0.61528595458368396</v>
      </c>
      <c r="K39">
        <f t="shared" si="14"/>
        <v>4</v>
      </c>
      <c r="L39">
        <f t="shared" si="11"/>
        <v>0.59145290159798103</v>
      </c>
      <c r="M39">
        <f t="shared" si="12"/>
        <v>0.61528595458368396</v>
      </c>
      <c r="N39">
        <f t="shared" si="13"/>
        <v>0.60513036164844403</v>
      </c>
      <c r="Y39">
        <v>0</v>
      </c>
      <c r="Z39">
        <v>1</v>
      </c>
      <c r="AA39">
        <f t="shared" si="10"/>
        <v>5</v>
      </c>
      <c r="AB39">
        <f t="shared" si="10"/>
        <v>0.55080753701211305</v>
      </c>
      <c r="AC39" t="str">
        <f>[2]!cat(Y39:AB39,",")</f>
        <v>0,1,5,0.550807537012113</v>
      </c>
    </row>
    <row r="40" spans="6:29" x14ac:dyDescent="0.2">
      <c r="F40">
        <v>5</v>
      </c>
      <c r="G40">
        <v>0.541546096904441</v>
      </c>
      <c r="H40">
        <v>0.55080753701211305</v>
      </c>
      <c r="I40">
        <v>0.56074192462987904</v>
      </c>
      <c r="K40">
        <f t="shared" si="14"/>
        <v>5</v>
      </c>
      <c r="L40">
        <f t="shared" si="11"/>
        <v>0.541546096904441</v>
      </c>
      <c r="M40">
        <f t="shared" si="12"/>
        <v>0.56074192462987904</v>
      </c>
      <c r="N40">
        <f t="shared" si="13"/>
        <v>0.55080753701211305</v>
      </c>
      <c r="Y40">
        <v>0</v>
      </c>
      <c r="Z40">
        <v>1</v>
      </c>
      <c r="AA40">
        <f t="shared" si="10"/>
        <v>6</v>
      </c>
      <c r="AB40">
        <f t="shared" si="10"/>
        <v>0.49915895710681202</v>
      </c>
      <c r="AC40" t="str">
        <f>[2]!cat(Y40:AB40,",")</f>
        <v>0,1,6,0.499158957106812</v>
      </c>
    </row>
    <row r="41" spans="6:29" x14ac:dyDescent="0.2">
      <c r="F41">
        <v>6</v>
      </c>
      <c r="G41">
        <v>0.48987244182786599</v>
      </c>
      <c r="H41">
        <v>0.49915895710681202</v>
      </c>
      <c r="I41">
        <v>0.50899215026633005</v>
      </c>
      <c r="K41">
        <f t="shared" si="14"/>
        <v>6</v>
      </c>
      <c r="L41">
        <f t="shared" si="11"/>
        <v>0.48987244182786599</v>
      </c>
      <c r="M41">
        <f t="shared" si="12"/>
        <v>0.50899215026633005</v>
      </c>
      <c r="N41">
        <f t="shared" si="13"/>
        <v>0.49915895710681202</v>
      </c>
      <c r="Y41">
        <v>0</v>
      </c>
      <c r="Z41">
        <v>1</v>
      </c>
      <c r="AA41">
        <f t="shared" si="10"/>
        <v>7</v>
      </c>
      <c r="AB41">
        <f t="shared" si="10"/>
        <v>0.452546852474772</v>
      </c>
      <c r="AC41" t="str">
        <f>[2]!cat(Y41:AB41,",")</f>
        <v>0,1,7,0.452546852474772</v>
      </c>
    </row>
    <row r="42" spans="6:29" x14ac:dyDescent="0.2">
      <c r="F42">
        <v>7</v>
      </c>
      <c r="G42">
        <v>0.44641999038923602</v>
      </c>
      <c r="H42">
        <v>0.452546852474772</v>
      </c>
      <c r="I42">
        <v>0.45807904853435799</v>
      </c>
      <c r="K42">
        <f t="shared" si="14"/>
        <v>7</v>
      </c>
      <c r="L42">
        <f t="shared" si="11"/>
        <v>0.44641999038923602</v>
      </c>
      <c r="M42">
        <f t="shared" si="12"/>
        <v>0.45807904853435799</v>
      </c>
      <c r="N42">
        <f t="shared" si="13"/>
        <v>0.452546852474772</v>
      </c>
      <c r="Y42">
        <v>0</v>
      </c>
      <c r="Z42">
        <v>1</v>
      </c>
      <c r="AA42">
        <f t="shared" si="10"/>
        <v>8</v>
      </c>
      <c r="AB42">
        <f t="shared" si="10"/>
        <v>0.41137510513036202</v>
      </c>
      <c r="AC42" t="str">
        <f>[2]!cat(Y42:AB42,",")</f>
        <v>0,1,8,0.411375105130362</v>
      </c>
    </row>
    <row r="43" spans="6:29" x14ac:dyDescent="0.2">
      <c r="F43">
        <v>8</v>
      </c>
      <c r="G43">
        <v>0.40674411269974797</v>
      </c>
      <c r="H43">
        <v>0.41137510513036202</v>
      </c>
      <c r="I43">
        <v>0.41559608915054702</v>
      </c>
      <c r="K43">
        <f t="shared" si="14"/>
        <v>8</v>
      </c>
      <c r="L43">
        <f t="shared" si="11"/>
        <v>0.40674411269974797</v>
      </c>
      <c r="M43">
        <f t="shared" si="12"/>
        <v>0.41559608915054702</v>
      </c>
      <c r="N43">
        <f t="shared" si="13"/>
        <v>0.41137510513036202</v>
      </c>
      <c r="Y43">
        <v>0</v>
      </c>
      <c r="Z43">
        <v>1</v>
      </c>
      <c r="AA43">
        <f t="shared" si="10"/>
        <v>9</v>
      </c>
      <c r="AB43">
        <f t="shared" si="10"/>
        <v>0.37485981308411198</v>
      </c>
      <c r="AC43" t="str">
        <f>[2]!cat(Y43:AB43,",")</f>
        <v>0,1,9,0.374859813084112</v>
      </c>
    </row>
    <row r="44" spans="6:29" x14ac:dyDescent="0.2">
      <c r="F44">
        <v>9</v>
      </c>
      <c r="G44">
        <v>0.37149065420560701</v>
      </c>
      <c r="H44">
        <v>0.37485981308411198</v>
      </c>
      <c r="I44">
        <v>0.37776635514018703</v>
      </c>
      <c r="K44">
        <f t="shared" si="14"/>
        <v>9</v>
      </c>
      <c r="L44">
        <f t="shared" si="11"/>
        <v>0.37149065420560701</v>
      </c>
      <c r="M44">
        <f t="shared" si="12"/>
        <v>0.37776635514018703</v>
      </c>
      <c r="N44">
        <f t="shared" si="13"/>
        <v>0.37485981308411198</v>
      </c>
      <c r="Y44">
        <v>0</v>
      </c>
      <c r="Z44">
        <v>1</v>
      </c>
      <c r="AA44">
        <f t="shared" si="10"/>
        <v>10</v>
      </c>
      <c r="AB44">
        <f t="shared" si="10"/>
        <v>0.34247266610597099</v>
      </c>
      <c r="AC44" t="str">
        <f>[2]!cat(Y44:AB44,",")</f>
        <v>0,1,10,0.342472666105971</v>
      </c>
    </row>
    <row r="45" spans="6:29" x14ac:dyDescent="0.2">
      <c r="F45">
        <v>10</v>
      </c>
      <c r="G45">
        <v>0.33944491169049601</v>
      </c>
      <c r="H45">
        <v>0.34247266610597099</v>
      </c>
      <c r="I45">
        <v>0.34508410428931902</v>
      </c>
      <c r="K45">
        <f t="shared" si="14"/>
        <v>10</v>
      </c>
      <c r="L45">
        <f t="shared" si="11"/>
        <v>0.33944491169049601</v>
      </c>
      <c r="M45">
        <f t="shared" si="12"/>
        <v>0.34508410428931902</v>
      </c>
      <c r="N45">
        <f t="shared" si="13"/>
        <v>0.34247266610597099</v>
      </c>
      <c r="Y45">
        <v>0</v>
      </c>
      <c r="Z45">
        <v>1</v>
      </c>
      <c r="AA45">
        <f t="shared" si="10"/>
        <v>11</v>
      </c>
      <c r="AB45">
        <f t="shared" si="10"/>
        <v>0.31529051987767598</v>
      </c>
      <c r="AC45" t="str">
        <f>[2]!cat(Y45:AB45,",")</f>
        <v>0,1,11,0.315290519877676</v>
      </c>
    </row>
    <row r="46" spans="6:29" x14ac:dyDescent="0.2">
      <c r="F46">
        <v>11</v>
      </c>
      <c r="G46">
        <v>0.31352828746177402</v>
      </c>
      <c r="H46">
        <v>0.31529051987767598</v>
      </c>
      <c r="I46">
        <v>0.31682721712538198</v>
      </c>
      <c r="K46">
        <f t="shared" si="14"/>
        <v>11</v>
      </c>
      <c r="L46">
        <f t="shared" si="11"/>
        <v>0.31352828746177402</v>
      </c>
      <c r="M46">
        <f t="shared" si="12"/>
        <v>0.31682721712538198</v>
      </c>
      <c r="N46">
        <f t="shared" si="13"/>
        <v>0.31529051987767598</v>
      </c>
      <c r="Y46">
        <v>0</v>
      </c>
      <c r="Z46">
        <v>2</v>
      </c>
      <c r="AA46">
        <f>AA35</f>
        <v>1</v>
      </c>
      <c r="AB46">
        <f t="shared" ref="AB46:AB56" si="15">AB21</f>
        <v>0.81313131313131304</v>
      </c>
      <c r="AC46" t="str">
        <f>[2]!cat(Y46:AB46,",")</f>
        <v>0,2,1,0.813131313131313</v>
      </c>
    </row>
    <row r="47" spans="6:29" x14ac:dyDescent="0.2">
      <c r="Y47">
        <v>0</v>
      </c>
      <c r="Z47">
        <v>2</v>
      </c>
      <c r="AA47">
        <f t="shared" ref="AA47:AA55" si="16">AA36</f>
        <v>2</v>
      </c>
      <c r="AB47">
        <f t="shared" si="15"/>
        <v>0.80235492010092502</v>
      </c>
      <c r="AC47" t="str">
        <f>[2]!cat(Y47:AB47,",")</f>
        <v>0,2,2,0.802354920100925</v>
      </c>
    </row>
    <row r="48" spans="6:29" x14ac:dyDescent="0.2">
      <c r="Y48">
        <v>0</v>
      </c>
      <c r="Z48">
        <v>2</v>
      </c>
      <c r="AA48">
        <f t="shared" si="16"/>
        <v>3</v>
      </c>
      <c r="AB48">
        <f t="shared" si="15"/>
        <v>0.78867713004484297</v>
      </c>
      <c r="AC48" t="str">
        <f>[2]!cat(Y48:AB48,",")</f>
        <v>0,2,3,0.788677130044843</v>
      </c>
    </row>
    <row r="49" spans="5:29" x14ac:dyDescent="0.2">
      <c r="F49" t="s">
        <v>30</v>
      </c>
      <c r="G49" s="1">
        <v>2</v>
      </c>
      <c r="Y49">
        <v>0</v>
      </c>
      <c r="Z49">
        <v>2</v>
      </c>
      <c r="AA49">
        <f t="shared" si="16"/>
        <v>4</v>
      </c>
      <c r="AB49">
        <f t="shared" si="15"/>
        <v>0.771236333052986</v>
      </c>
      <c r="AC49" t="str">
        <f>[2]!cat(Y49:AB49,",")</f>
        <v>0,2,4,0.771236333052986</v>
      </c>
    </row>
    <row r="50" spans="5:29" x14ac:dyDescent="0.2">
      <c r="F50" s="1" t="s">
        <v>33</v>
      </c>
      <c r="Y50">
        <v>0</v>
      </c>
      <c r="Z50">
        <v>2</v>
      </c>
      <c r="AA50">
        <f t="shared" si="16"/>
        <v>5</v>
      </c>
      <c r="AB50">
        <f t="shared" si="15"/>
        <v>0.74966352624495303</v>
      </c>
      <c r="AC50" t="str">
        <f>[2]!cat(Y50:AB50,",")</f>
        <v>0,2,5,0.749663526244953</v>
      </c>
    </row>
    <row r="51" spans="5:29" x14ac:dyDescent="0.2">
      <c r="F51" t="s">
        <v>32</v>
      </c>
      <c r="T51" t="s">
        <v>58</v>
      </c>
      <c r="Y51">
        <v>0</v>
      </c>
      <c r="Z51">
        <v>2</v>
      </c>
      <c r="AA51">
        <f t="shared" si="16"/>
        <v>6</v>
      </c>
      <c r="AB51">
        <f t="shared" si="15"/>
        <v>0.72441827866554498</v>
      </c>
      <c r="AC51" t="str">
        <f>[2]!cat(Y51:AB51,",")</f>
        <v>0,2,6,0.724418278665545</v>
      </c>
    </row>
    <row r="52" spans="5:29" x14ac:dyDescent="0.2">
      <c r="G52" t="s">
        <v>34</v>
      </c>
      <c r="H52" t="s">
        <v>35</v>
      </c>
      <c r="I52" t="s">
        <v>36</v>
      </c>
      <c r="T52" t="s">
        <v>34</v>
      </c>
      <c r="U52" t="s">
        <v>35</v>
      </c>
      <c r="V52" t="s">
        <v>36</v>
      </c>
      <c r="Y52">
        <v>0</v>
      </c>
      <c r="Z52">
        <v>2</v>
      </c>
      <c r="AA52">
        <f t="shared" si="16"/>
        <v>7</v>
      </c>
      <c r="AB52">
        <f t="shared" si="15"/>
        <v>0.69678039404132597</v>
      </c>
      <c r="AC52" t="str">
        <f>[2]!cat(Y52:AB52,",")</f>
        <v>0,2,7,0.696780394041326</v>
      </c>
    </row>
    <row r="53" spans="5:29" x14ac:dyDescent="0.2">
      <c r="E53">
        <f>E21</f>
        <v>1</v>
      </c>
      <c r="F53" t="s">
        <v>11</v>
      </c>
      <c r="G53">
        <v>1666.44</v>
      </c>
      <c r="H53">
        <v>384.43</v>
      </c>
      <c r="I53">
        <v>49.13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 s="6">
        <f>G53/$C$17</f>
        <v>0.79354285714285722</v>
      </c>
      <c r="U53" s="6">
        <f t="shared" ref="U53:V63" si="17">H53/$C$17</f>
        <v>0.18306190476190476</v>
      </c>
      <c r="V53" s="6">
        <f t="shared" si="17"/>
        <v>2.3395238095238097E-2</v>
      </c>
      <c r="Y53">
        <v>0</v>
      </c>
      <c r="Z53">
        <v>2</v>
      </c>
      <c r="AA53">
        <f t="shared" si="16"/>
        <v>8</v>
      </c>
      <c r="AB53">
        <f t="shared" si="15"/>
        <v>0.66684188393608101</v>
      </c>
      <c r="AC53" t="str">
        <f>[2]!cat(Y53:AB53,",")</f>
        <v>0,2,8,0.666841883936081</v>
      </c>
    </row>
    <row r="54" spans="5:29" x14ac:dyDescent="0.2">
      <c r="E54">
        <f t="shared" ref="E54:E63" si="18">E22</f>
        <v>2</v>
      </c>
      <c r="F54" t="s">
        <v>12</v>
      </c>
      <c r="G54">
        <v>1315.23</v>
      </c>
      <c r="H54">
        <v>616.24</v>
      </c>
      <c r="I54">
        <v>168.53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 s="6">
        <f t="shared" ref="T54:T63" si="19">G54/$C$17</f>
        <v>0.62629999999999997</v>
      </c>
      <c r="U54" s="6">
        <f t="shared" si="17"/>
        <v>0.29344761904761907</v>
      </c>
      <c r="V54" s="6">
        <f t="shared" si="17"/>
        <v>8.025238095238095E-2</v>
      </c>
      <c r="Y54">
        <v>0</v>
      </c>
      <c r="Z54">
        <v>2</v>
      </c>
      <c r="AA54">
        <f t="shared" si="16"/>
        <v>9</v>
      </c>
      <c r="AB54">
        <f t="shared" si="15"/>
        <v>0.63523364485981304</v>
      </c>
      <c r="AC54" t="str">
        <f>[2]!cat(Y54:AB54,",")</f>
        <v>0,2,9,0.635233644859813</v>
      </c>
    </row>
    <row r="55" spans="5:29" x14ac:dyDescent="0.2">
      <c r="E55">
        <f t="shared" si="18"/>
        <v>3</v>
      </c>
      <c r="F55" t="s">
        <v>13</v>
      </c>
      <c r="G55">
        <v>1029.8699999999999</v>
      </c>
      <c r="H55">
        <v>732.85</v>
      </c>
      <c r="I55">
        <v>337.28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 s="6">
        <f t="shared" si="19"/>
        <v>0.49041428571428564</v>
      </c>
      <c r="U55" s="6">
        <f t="shared" si="17"/>
        <v>0.3489761904761905</v>
      </c>
      <c r="V55" s="6">
        <f t="shared" si="17"/>
        <v>0.16060952380952379</v>
      </c>
      <c r="Y55">
        <v>0</v>
      </c>
      <c r="Z55">
        <v>2</v>
      </c>
      <c r="AA55">
        <f t="shared" si="16"/>
        <v>10</v>
      </c>
      <c r="AB55">
        <f t="shared" si="15"/>
        <v>0.60277544154751905</v>
      </c>
      <c r="AC55" t="str">
        <f>[2]!cat(Y55:AB55,",")</f>
        <v>0,2,10,0.602775441547519</v>
      </c>
    </row>
    <row r="56" spans="5:29" x14ac:dyDescent="0.2">
      <c r="E56">
        <f t="shared" si="18"/>
        <v>4</v>
      </c>
      <c r="F56" t="s">
        <v>14</v>
      </c>
      <c r="G56">
        <v>797</v>
      </c>
      <c r="H56">
        <v>770.14</v>
      </c>
      <c r="I56">
        <v>532.86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 s="6">
        <f t="shared" si="19"/>
        <v>0.37952380952380954</v>
      </c>
      <c r="U56" s="6">
        <f t="shared" si="17"/>
        <v>0.3667333333333333</v>
      </c>
      <c r="V56" s="6">
        <f t="shared" si="17"/>
        <v>0.25374285714285716</v>
      </c>
      <c r="Y56">
        <v>0</v>
      </c>
      <c r="Z56">
        <v>2</v>
      </c>
      <c r="AA56">
        <f>AA45</f>
        <v>11</v>
      </c>
      <c r="AB56">
        <f t="shared" si="15"/>
        <v>0.57148318042813495</v>
      </c>
      <c r="AC56" t="str">
        <f>[2]!cat(Y56:AB56,",")</f>
        <v>0,2,11,0.571483180428135</v>
      </c>
    </row>
    <row r="57" spans="5:29" x14ac:dyDescent="0.2">
      <c r="E57">
        <f t="shared" si="18"/>
        <v>5</v>
      </c>
      <c r="F57" t="s">
        <v>15</v>
      </c>
      <c r="G57">
        <v>612.26</v>
      </c>
      <c r="H57">
        <v>747.83</v>
      </c>
      <c r="I57">
        <v>739.91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 s="6">
        <f t="shared" si="19"/>
        <v>0.29155238095238095</v>
      </c>
      <c r="U57" s="6">
        <f t="shared" si="17"/>
        <v>0.35610952380952382</v>
      </c>
      <c r="V57" s="6">
        <f t="shared" si="17"/>
        <v>0.35233809523809523</v>
      </c>
      <c r="Y57">
        <v>0</v>
      </c>
      <c r="Z57">
        <v>3</v>
      </c>
      <c r="AA57">
        <f>AA46</f>
        <v>1</v>
      </c>
      <c r="AB57">
        <f t="shared" ref="AB57:AB67" si="20">AC21</f>
        <v>0.81481481481481499</v>
      </c>
      <c r="AC57" t="str">
        <f>[2]!cat(Y57:AB57,",")</f>
        <v>0,3,1,0.814814814814815</v>
      </c>
    </row>
    <row r="58" spans="5:29" x14ac:dyDescent="0.2">
      <c r="E58">
        <f t="shared" si="18"/>
        <v>6</v>
      </c>
      <c r="F58" t="s">
        <v>16</v>
      </c>
      <c r="G58">
        <v>459.1</v>
      </c>
      <c r="H58">
        <v>699.32</v>
      </c>
      <c r="I58">
        <v>941.58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 s="6">
        <f t="shared" si="19"/>
        <v>0.21861904761904763</v>
      </c>
      <c r="U58" s="6">
        <f t="shared" si="17"/>
        <v>0.33300952380952381</v>
      </c>
      <c r="V58" s="6">
        <f t="shared" si="17"/>
        <v>0.44837142857142859</v>
      </c>
      <c r="Y58">
        <v>0</v>
      </c>
      <c r="Z58">
        <v>3</v>
      </c>
      <c r="AA58">
        <f t="shared" ref="AA58:AA89" si="21">AA47</f>
        <v>2</v>
      </c>
      <c r="AB58">
        <f t="shared" si="20"/>
        <v>0.81244743481917603</v>
      </c>
      <c r="AC58" t="str">
        <f>[2]!cat(Y58:AB58,",")</f>
        <v>0,3,2,0.812447434819176</v>
      </c>
    </row>
    <row r="59" spans="5:29" x14ac:dyDescent="0.2">
      <c r="E59">
        <f t="shared" si="18"/>
        <v>7</v>
      </c>
      <c r="F59" t="s">
        <v>17</v>
      </c>
      <c r="G59">
        <v>339.69</v>
      </c>
      <c r="H59">
        <v>620.09</v>
      </c>
      <c r="I59">
        <v>1140.22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 s="6">
        <f t="shared" si="19"/>
        <v>0.16175714285714285</v>
      </c>
      <c r="U59" s="6">
        <f t="shared" si="17"/>
        <v>0.29528095238095242</v>
      </c>
      <c r="V59" s="6">
        <f t="shared" si="17"/>
        <v>0.54296190476190476</v>
      </c>
      <c r="Y59">
        <v>0</v>
      </c>
      <c r="Z59">
        <v>3</v>
      </c>
      <c r="AA59">
        <f t="shared" si="21"/>
        <v>3</v>
      </c>
      <c r="AB59">
        <f t="shared" si="20"/>
        <v>0.81137892376681597</v>
      </c>
      <c r="AC59" t="str">
        <f>[2]!cat(Y59:AB59,",")</f>
        <v>0,3,3,0.811378923766816</v>
      </c>
    </row>
    <row r="60" spans="5:29" x14ac:dyDescent="0.2">
      <c r="E60">
        <f t="shared" si="18"/>
        <v>8</v>
      </c>
      <c r="F60" t="s">
        <v>18</v>
      </c>
      <c r="G60">
        <v>249.8</v>
      </c>
      <c r="H60">
        <v>528.41999999999996</v>
      </c>
      <c r="I60">
        <v>1321.78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 s="6">
        <f t="shared" si="19"/>
        <v>0.11895238095238096</v>
      </c>
      <c r="U60" s="6">
        <f t="shared" si="17"/>
        <v>0.25162857142857142</v>
      </c>
      <c r="V60" s="6">
        <f t="shared" si="17"/>
        <v>0.62941904761904766</v>
      </c>
      <c r="Y60">
        <v>0</v>
      </c>
      <c r="Z60">
        <v>3</v>
      </c>
      <c r="AA60">
        <f t="shared" si="21"/>
        <v>4</v>
      </c>
      <c r="AB60">
        <f t="shared" si="20"/>
        <v>0.80698065601345703</v>
      </c>
      <c r="AC60" t="str">
        <f>[2]!cat(Y60:AB60,",")</f>
        <v>0,3,4,0.806980656013457</v>
      </c>
    </row>
    <row r="61" spans="5:29" x14ac:dyDescent="0.2">
      <c r="E61">
        <f t="shared" si="18"/>
        <v>9</v>
      </c>
      <c r="F61" t="s">
        <v>19</v>
      </c>
      <c r="G61">
        <v>180.38</v>
      </c>
      <c r="H61">
        <v>440.81</v>
      </c>
      <c r="I61">
        <v>1478.81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 s="6">
        <f t="shared" si="19"/>
        <v>8.5895238095238094E-2</v>
      </c>
      <c r="U61" s="6">
        <f t="shared" si="17"/>
        <v>0.20990952380952382</v>
      </c>
      <c r="V61" s="6">
        <f t="shared" si="17"/>
        <v>0.7041952380952381</v>
      </c>
      <c r="Y61">
        <v>0</v>
      </c>
      <c r="Z61">
        <v>3</v>
      </c>
      <c r="AA61">
        <f t="shared" si="21"/>
        <v>5</v>
      </c>
      <c r="AB61">
        <f t="shared" si="20"/>
        <v>0.79946164199192504</v>
      </c>
      <c r="AC61" t="str">
        <f>[2]!cat(Y61:AB61,",")</f>
        <v>0,3,5,0.799461641991925</v>
      </c>
    </row>
    <row r="62" spans="5:29" x14ac:dyDescent="0.2">
      <c r="E62">
        <f t="shared" si="18"/>
        <v>10</v>
      </c>
      <c r="F62" t="s">
        <v>20</v>
      </c>
      <c r="G62">
        <v>129.35</v>
      </c>
      <c r="H62">
        <v>357.85</v>
      </c>
      <c r="I62">
        <v>1612.8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 s="6">
        <f t="shared" si="19"/>
        <v>6.1595238095238092E-2</v>
      </c>
      <c r="U62" s="6">
        <f t="shared" si="17"/>
        <v>0.17040476190476192</v>
      </c>
      <c r="V62" s="6">
        <f t="shared" si="17"/>
        <v>0.76800000000000002</v>
      </c>
      <c r="Y62">
        <v>0</v>
      </c>
      <c r="Z62">
        <v>3</v>
      </c>
      <c r="AA62">
        <f t="shared" si="21"/>
        <v>6</v>
      </c>
      <c r="AB62">
        <f t="shared" si="20"/>
        <v>0.78987945051864294</v>
      </c>
      <c r="AC62" t="str">
        <f>[2]!cat(Y62:AB62,",")</f>
        <v>0,3,6,0.789879450518643</v>
      </c>
    </row>
    <row r="63" spans="5:29" x14ac:dyDescent="0.2">
      <c r="E63">
        <f t="shared" si="18"/>
        <v>11</v>
      </c>
      <c r="F63" t="s">
        <v>21</v>
      </c>
      <c r="G63">
        <v>91.82</v>
      </c>
      <c r="H63">
        <v>278.62</v>
      </c>
      <c r="I63">
        <v>1729.56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 s="6">
        <f t="shared" si="19"/>
        <v>4.3723809523809519E-2</v>
      </c>
      <c r="U63" s="6">
        <f t="shared" si="17"/>
        <v>0.13267619047619048</v>
      </c>
      <c r="V63" s="6">
        <f t="shared" si="17"/>
        <v>0.8236</v>
      </c>
      <c r="Y63">
        <v>0</v>
      </c>
      <c r="Z63">
        <v>3</v>
      </c>
      <c r="AA63">
        <f t="shared" si="21"/>
        <v>7</v>
      </c>
      <c r="AB63">
        <f t="shared" si="20"/>
        <v>0.77799135031235001</v>
      </c>
      <c r="AC63" t="str">
        <f>[2]!cat(Y63:AB63,",")</f>
        <v>0,3,7,0.77799135031235</v>
      </c>
    </row>
    <row r="64" spans="5:29" x14ac:dyDescent="0.2">
      <c r="Y64">
        <v>0</v>
      </c>
      <c r="Z64">
        <v>3</v>
      </c>
      <c r="AA64">
        <f t="shared" si="21"/>
        <v>8</v>
      </c>
      <c r="AB64">
        <f t="shared" si="20"/>
        <v>0.76682085786375098</v>
      </c>
      <c r="AC64" t="str">
        <f>[2]!cat(Y64:AB64,",")</f>
        <v>0,3,8,0.766820857863751</v>
      </c>
    </row>
    <row r="65" spans="6:29" x14ac:dyDescent="0.2">
      <c r="F65" s="1" t="s">
        <v>23</v>
      </c>
      <c r="Y65">
        <v>0</v>
      </c>
      <c r="Z65">
        <v>3</v>
      </c>
      <c r="AA65">
        <f t="shared" si="21"/>
        <v>9</v>
      </c>
      <c r="AB65">
        <f t="shared" si="20"/>
        <v>0.75065420560747698</v>
      </c>
      <c r="AC65" t="str">
        <f>[2]!cat(Y65:AB65,",")</f>
        <v>0,3,9,0.750654205607477</v>
      </c>
    </row>
    <row r="66" spans="6:29" x14ac:dyDescent="0.2">
      <c r="F66" t="s">
        <v>22</v>
      </c>
      <c r="G66">
        <v>2.5000000000000001E-2</v>
      </c>
      <c r="H66">
        <v>50</v>
      </c>
      <c r="I66">
        <v>0.97499999999999998</v>
      </c>
      <c r="Y66">
        <v>0</v>
      </c>
      <c r="Z66">
        <v>3</v>
      </c>
      <c r="AA66">
        <f t="shared" si="21"/>
        <v>10</v>
      </c>
      <c r="AB66">
        <f t="shared" si="20"/>
        <v>0.73271656854499601</v>
      </c>
      <c r="AC66" t="str">
        <f>[2]!cat(Y66:AB66,",")</f>
        <v>0,3,10,0.732716568544996</v>
      </c>
    </row>
    <row r="67" spans="6:29" x14ac:dyDescent="0.2">
      <c r="G67" t="s">
        <v>8</v>
      </c>
      <c r="H67" t="s">
        <v>9</v>
      </c>
      <c r="I67" t="s">
        <v>10</v>
      </c>
      <c r="L67" t="s">
        <v>25</v>
      </c>
      <c r="M67" t="s">
        <v>26</v>
      </c>
      <c r="N67" t="s">
        <v>27</v>
      </c>
      <c r="Y67">
        <v>0</v>
      </c>
      <c r="Z67">
        <v>3</v>
      </c>
      <c r="AA67">
        <f t="shared" si="21"/>
        <v>11</v>
      </c>
      <c r="AB67">
        <f t="shared" si="20"/>
        <v>0.715290519877676</v>
      </c>
      <c r="AC67" t="str">
        <f>[2]!cat(Y67:AB67,",")</f>
        <v>0,3,11,0.715290519877676</v>
      </c>
    </row>
    <row r="68" spans="6:29" x14ac:dyDescent="0.2">
      <c r="F68">
        <v>1</v>
      </c>
      <c r="G68">
        <v>0.78097643097643099</v>
      </c>
      <c r="H68">
        <v>0.81313131313131304</v>
      </c>
      <c r="I68">
        <v>0.84360269360269302</v>
      </c>
      <c r="K68">
        <f>E53</f>
        <v>1</v>
      </c>
      <c r="L68">
        <f t="shared" ref="L68:L78" si="22">G68</f>
        <v>0.78097643097643099</v>
      </c>
      <c r="M68">
        <f t="shared" ref="M68:M78" si="23">I68</f>
        <v>0.84360269360269302</v>
      </c>
      <c r="N68">
        <f t="shared" ref="N68:N78" si="24">H68</f>
        <v>0.81313131313131304</v>
      </c>
      <c r="Y68">
        <v>0</v>
      </c>
      <c r="Z68">
        <v>6</v>
      </c>
      <c r="AA68">
        <f t="shared" si="21"/>
        <v>1</v>
      </c>
      <c r="AB68">
        <f t="shared" ref="AB68:AB78" si="25">AD21</f>
        <v>0.81481481481481499</v>
      </c>
      <c r="AC68" t="str">
        <f>[2]!cat(Y68:AB68,",")</f>
        <v>0,6,1,0.814814814814815</v>
      </c>
    </row>
    <row r="69" spans="6:29" x14ac:dyDescent="0.2">
      <c r="F69">
        <v>2</v>
      </c>
      <c r="G69">
        <v>0.77664003364171597</v>
      </c>
      <c r="H69">
        <v>0.80235492010092502</v>
      </c>
      <c r="I69">
        <v>0.82594617325483599</v>
      </c>
      <c r="K69">
        <f t="shared" ref="K69:K78" si="26">E54</f>
        <v>2</v>
      </c>
      <c r="L69">
        <f t="shared" si="22"/>
        <v>0.77664003364171597</v>
      </c>
      <c r="M69">
        <f t="shared" si="23"/>
        <v>0.82594617325483599</v>
      </c>
      <c r="N69">
        <f t="shared" si="24"/>
        <v>0.80235492010092502</v>
      </c>
      <c r="Y69">
        <v>0</v>
      </c>
      <c r="Z69">
        <v>6</v>
      </c>
      <c r="AA69">
        <f t="shared" si="21"/>
        <v>2</v>
      </c>
      <c r="AB69">
        <f t="shared" si="25"/>
        <v>0.81412952060555099</v>
      </c>
      <c r="AC69" t="str">
        <f>[2]!cat(Y69:AB69,",")</f>
        <v>0,6,2,0.814129520605551</v>
      </c>
    </row>
    <row r="70" spans="6:29" x14ac:dyDescent="0.2">
      <c r="F70">
        <v>3</v>
      </c>
      <c r="G70">
        <v>0.77578475336322905</v>
      </c>
      <c r="H70">
        <v>0.78867713004484297</v>
      </c>
      <c r="I70">
        <v>0.80325112107623298</v>
      </c>
      <c r="K70">
        <f t="shared" si="26"/>
        <v>3</v>
      </c>
      <c r="L70">
        <f t="shared" si="22"/>
        <v>0.77578475336322905</v>
      </c>
      <c r="M70">
        <f t="shared" si="23"/>
        <v>0.80325112107623298</v>
      </c>
      <c r="N70">
        <f t="shared" si="24"/>
        <v>0.78867713004484297</v>
      </c>
      <c r="Y70">
        <v>0</v>
      </c>
      <c r="Z70">
        <v>6</v>
      </c>
      <c r="AA70">
        <f t="shared" si="21"/>
        <v>3</v>
      </c>
      <c r="AB70">
        <f t="shared" si="25"/>
        <v>0.81446188340807202</v>
      </c>
      <c r="AC70" t="str">
        <f>[2]!cat(Y70:AB70,",")</f>
        <v>0,6,3,0.814461883408072</v>
      </c>
    </row>
    <row r="71" spans="6:29" x14ac:dyDescent="0.2">
      <c r="F71">
        <v>4</v>
      </c>
      <c r="G71">
        <v>0.75713835155592901</v>
      </c>
      <c r="H71">
        <v>0.771236333052986</v>
      </c>
      <c r="I71">
        <v>0.78787846930193495</v>
      </c>
      <c r="K71">
        <f t="shared" si="26"/>
        <v>4</v>
      </c>
      <c r="L71">
        <f t="shared" si="22"/>
        <v>0.75713835155592901</v>
      </c>
      <c r="M71">
        <f t="shared" si="23"/>
        <v>0.78787846930193495</v>
      </c>
      <c r="N71">
        <f t="shared" si="24"/>
        <v>0.771236333052986</v>
      </c>
      <c r="Y71">
        <v>0</v>
      </c>
      <c r="Z71">
        <v>6</v>
      </c>
      <c r="AA71">
        <f t="shared" si="21"/>
        <v>4</v>
      </c>
      <c r="AB71">
        <f t="shared" si="25"/>
        <v>0.81412952060555099</v>
      </c>
      <c r="AC71" t="str">
        <f>[2]!cat(Y71:AB71,",")</f>
        <v>0,6,4,0.814129520605551</v>
      </c>
    </row>
    <row r="72" spans="6:29" x14ac:dyDescent="0.2">
      <c r="F72">
        <v>5</v>
      </c>
      <c r="G72">
        <v>0.73703734858681003</v>
      </c>
      <c r="H72">
        <v>0.74966352624495303</v>
      </c>
      <c r="I72">
        <v>0.76043068640646005</v>
      </c>
      <c r="K72">
        <f t="shared" si="26"/>
        <v>5</v>
      </c>
      <c r="L72">
        <f t="shared" si="22"/>
        <v>0.73703734858681003</v>
      </c>
      <c r="M72">
        <f t="shared" si="23"/>
        <v>0.76043068640646005</v>
      </c>
      <c r="N72">
        <f t="shared" si="24"/>
        <v>0.74966352624495303</v>
      </c>
      <c r="Y72">
        <v>0</v>
      </c>
      <c r="Z72">
        <v>6</v>
      </c>
      <c r="AA72">
        <f t="shared" si="21"/>
        <v>5</v>
      </c>
      <c r="AB72">
        <f t="shared" si="25"/>
        <v>0.81443472409152096</v>
      </c>
      <c r="AC72" t="str">
        <f>[2]!cat(Y72:AB72,",")</f>
        <v>0,6,5,0.814434724091521</v>
      </c>
    </row>
    <row r="73" spans="6:29" x14ac:dyDescent="0.2">
      <c r="F73">
        <v>6</v>
      </c>
      <c r="G73">
        <v>0.714017381553126</v>
      </c>
      <c r="H73">
        <v>0.72441827866554498</v>
      </c>
      <c r="I73">
        <v>0.73718110456966601</v>
      </c>
      <c r="K73">
        <f t="shared" si="26"/>
        <v>6</v>
      </c>
      <c r="L73">
        <f t="shared" si="22"/>
        <v>0.714017381553126</v>
      </c>
      <c r="M73">
        <f t="shared" si="23"/>
        <v>0.73718110456966601</v>
      </c>
      <c r="N73">
        <f t="shared" si="24"/>
        <v>0.72441827866554498</v>
      </c>
      <c r="Y73">
        <v>0</v>
      </c>
      <c r="Z73">
        <v>6</v>
      </c>
      <c r="AA73">
        <f t="shared" si="21"/>
        <v>6</v>
      </c>
      <c r="AB73">
        <f t="shared" si="25"/>
        <v>0.81426969442108199</v>
      </c>
      <c r="AC73" t="str">
        <f>[2]!cat(Y73:AB73,",")</f>
        <v>0,6,6,0.814269694421082</v>
      </c>
    </row>
    <row r="74" spans="6:29" x14ac:dyDescent="0.2">
      <c r="F74">
        <v>7</v>
      </c>
      <c r="G74">
        <v>0.68751201345506996</v>
      </c>
      <c r="H74">
        <v>0.69678039404132597</v>
      </c>
      <c r="I74">
        <v>0.70725012013455102</v>
      </c>
      <c r="K74">
        <f t="shared" si="26"/>
        <v>7</v>
      </c>
      <c r="L74">
        <f t="shared" si="22"/>
        <v>0.68751201345506996</v>
      </c>
      <c r="M74">
        <f t="shared" si="23"/>
        <v>0.70725012013455102</v>
      </c>
      <c r="N74">
        <f t="shared" si="24"/>
        <v>0.69678039404132597</v>
      </c>
      <c r="Y74">
        <v>0</v>
      </c>
      <c r="Z74">
        <v>6</v>
      </c>
      <c r="AA74">
        <f t="shared" si="21"/>
        <v>7</v>
      </c>
      <c r="AB74">
        <f t="shared" si="25"/>
        <v>0.81391158097068705</v>
      </c>
      <c r="AC74" t="str">
        <f>[2]!cat(Y74:AB74,",")</f>
        <v>0,6,7,0.813911580970687</v>
      </c>
    </row>
    <row r="75" spans="6:29" x14ac:dyDescent="0.2">
      <c r="F75">
        <v>8</v>
      </c>
      <c r="G75">
        <v>0.65925672834314597</v>
      </c>
      <c r="H75">
        <v>0.66684188393608101</v>
      </c>
      <c r="I75">
        <v>0.67452691337258197</v>
      </c>
      <c r="K75">
        <f t="shared" si="26"/>
        <v>8</v>
      </c>
      <c r="L75">
        <f t="shared" si="22"/>
        <v>0.65925672834314597</v>
      </c>
      <c r="M75">
        <f t="shared" si="23"/>
        <v>0.67452691337258197</v>
      </c>
      <c r="N75">
        <f t="shared" si="24"/>
        <v>0.66684188393608101</v>
      </c>
      <c r="Y75">
        <v>0</v>
      </c>
      <c r="Z75">
        <v>6</v>
      </c>
      <c r="AA75">
        <f t="shared" si="21"/>
        <v>8</v>
      </c>
      <c r="AB75">
        <f t="shared" si="25"/>
        <v>0.81433978132884799</v>
      </c>
      <c r="AC75" t="str">
        <f>[2]!cat(Y75:AB75,",")</f>
        <v>0,6,8,0.814339781328848</v>
      </c>
    </row>
    <row r="76" spans="6:29" x14ac:dyDescent="0.2">
      <c r="F76">
        <v>9</v>
      </c>
      <c r="G76">
        <v>0.62831308411215003</v>
      </c>
      <c r="H76">
        <v>0.63523364485981304</v>
      </c>
      <c r="I76">
        <v>0.64244859813084099</v>
      </c>
      <c r="K76">
        <f t="shared" si="26"/>
        <v>9</v>
      </c>
      <c r="L76">
        <f t="shared" si="22"/>
        <v>0.62831308411215003</v>
      </c>
      <c r="M76">
        <f t="shared" si="23"/>
        <v>0.64244859813084099</v>
      </c>
      <c r="N76">
        <f t="shared" si="24"/>
        <v>0.63523364485981304</v>
      </c>
      <c r="Y76">
        <v>0</v>
      </c>
      <c r="Z76">
        <v>6</v>
      </c>
      <c r="AA76">
        <f t="shared" si="21"/>
        <v>9</v>
      </c>
      <c r="AB76">
        <f t="shared" si="25"/>
        <v>0.81084112149532706</v>
      </c>
      <c r="AC76" t="str">
        <f>[2]!cat(Y76:AB76,",")</f>
        <v>0,6,9,0.810841121495327</v>
      </c>
    </row>
    <row r="77" spans="6:29" x14ac:dyDescent="0.2">
      <c r="F77">
        <v>10</v>
      </c>
      <c r="G77">
        <v>0.594529015979815</v>
      </c>
      <c r="H77">
        <v>0.60277544154751905</v>
      </c>
      <c r="I77">
        <v>0.61078216989066403</v>
      </c>
      <c r="K77">
        <f t="shared" si="26"/>
        <v>10</v>
      </c>
      <c r="L77">
        <f t="shared" si="22"/>
        <v>0.594529015979815</v>
      </c>
      <c r="M77">
        <f t="shared" si="23"/>
        <v>0.61078216989066403</v>
      </c>
      <c r="N77">
        <f t="shared" si="24"/>
        <v>0.60277544154751905</v>
      </c>
      <c r="Y77">
        <v>0</v>
      </c>
      <c r="Z77">
        <v>6</v>
      </c>
      <c r="AA77">
        <f t="shared" si="21"/>
        <v>10</v>
      </c>
      <c r="AB77">
        <f t="shared" si="25"/>
        <v>0.810428931875526</v>
      </c>
      <c r="AC77" t="str">
        <f>[2]!cat(Y77:AB77,",")</f>
        <v>0,6,10,0.810428931875526</v>
      </c>
    </row>
    <row r="78" spans="6:29" x14ac:dyDescent="0.2">
      <c r="F78">
        <v>11</v>
      </c>
      <c r="G78">
        <v>0.56536314984709501</v>
      </c>
      <c r="H78">
        <v>0.57148318042813495</v>
      </c>
      <c r="I78">
        <v>0.576613149847095</v>
      </c>
      <c r="K78">
        <f t="shared" si="26"/>
        <v>11</v>
      </c>
      <c r="L78">
        <f t="shared" si="22"/>
        <v>0.56536314984709501</v>
      </c>
      <c r="M78">
        <f t="shared" si="23"/>
        <v>0.576613149847095</v>
      </c>
      <c r="N78">
        <f t="shared" si="24"/>
        <v>0.57148318042813495</v>
      </c>
      <c r="Y78">
        <v>0</v>
      </c>
      <c r="Z78">
        <v>6</v>
      </c>
      <c r="AA78">
        <f t="shared" si="21"/>
        <v>11</v>
      </c>
      <c r="AB78">
        <f t="shared" si="25"/>
        <v>0.80871559633027501</v>
      </c>
      <c r="AC78" t="str">
        <f>[2]!cat(Y78:AB78,",")</f>
        <v>0,6,11,0.808715596330275</v>
      </c>
    </row>
    <row r="79" spans="6:29" x14ac:dyDescent="0.2">
      <c r="Y79">
        <v>0</v>
      </c>
      <c r="Z79">
        <v>12</v>
      </c>
      <c r="AA79">
        <f t="shared" si="21"/>
        <v>1</v>
      </c>
      <c r="AB79">
        <f t="shared" ref="AB79:AB89" si="27">AE21</f>
        <v>0.810606060606061</v>
      </c>
      <c r="AC79" t="str">
        <f>[2]!cat(Y79:AB79,",")</f>
        <v>0,12,1,0.810606060606061</v>
      </c>
    </row>
    <row r="80" spans="6:29" x14ac:dyDescent="0.2">
      <c r="Y80">
        <v>0</v>
      </c>
      <c r="Z80">
        <v>12</v>
      </c>
      <c r="AA80">
        <f t="shared" si="21"/>
        <v>2</v>
      </c>
      <c r="AB80">
        <f t="shared" si="27"/>
        <v>0.81455004205214498</v>
      </c>
      <c r="AC80" t="str">
        <f>[2]!cat(Y80:AB80,",")</f>
        <v>0,12,2,0.814550042052145</v>
      </c>
    </row>
    <row r="81" spans="5:29" x14ac:dyDescent="0.2">
      <c r="Y81">
        <v>0</v>
      </c>
      <c r="Z81">
        <v>12</v>
      </c>
      <c r="AA81">
        <f t="shared" si="21"/>
        <v>3</v>
      </c>
      <c r="AB81">
        <f t="shared" si="27"/>
        <v>0.81306053811659196</v>
      </c>
      <c r="AC81" t="str">
        <f>[2]!cat(Y81:AB81,",")</f>
        <v>0,12,3,0.813060538116592</v>
      </c>
    </row>
    <row r="82" spans="5:29" x14ac:dyDescent="0.2">
      <c r="F82" t="s">
        <v>30</v>
      </c>
      <c r="G82" s="1">
        <v>3</v>
      </c>
      <c r="Y82">
        <v>0</v>
      </c>
      <c r="Z82">
        <v>12</v>
      </c>
      <c r="AA82">
        <f t="shared" si="21"/>
        <v>4</v>
      </c>
      <c r="AB82">
        <f t="shared" si="27"/>
        <v>0.813708999158957</v>
      </c>
      <c r="AC82" t="str">
        <f>[2]!cat(Y82:AB82,",")</f>
        <v>0,12,4,0.813708999158957</v>
      </c>
    </row>
    <row r="83" spans="5:29" x14ac:dyDescent="0.2">
      <c r="F83" s="1" t="s">
        <v>33</v>
      </c>
      <c r="Y83">
        <v>0</v>
      </c>
      <c r="Z83">
        <v>12</v>
      </c>
      <c r="AA83">
        <f t="shared" si="21"/>
        <v>5</v>
      </c>
      <c r="AB83">
        <f t="shared" si="27"/>
        <v>0.81359353970390302</v>
      </c>
      <c r="AC83" t="str">
        <f>[2]!cat(Y83:AB83,",")</f>
        <v>0,12,5,0.813593539703903</v>
      </c>
    </row>
    <row r="84" spans="5:29" x14ac:dyDescent="0.2">
      <c r="F84" t="s">
        <v>32</v>
      </c>
      <c r="T84" t="s">
        <v>58</v>
      </c>
      <c r="Y84">
        <v>0</v>
      </c>
      <c r="Z84">
        <v>12</v>
      </c>
      <c r="AA84">
        <f t="shared" si="21"/>
        <v>6</v>
      </c>
      <c r="AB84">
        <f t="shared" si="27"/>
        <v>0.81440986823661299</v>
      </c>
      <c r="AC84" t="str">
        <f>[2]!cat(Y84:AB84,",")</f>
        <v>0,12,6,0.814409868236613</v>
      </c>
    </row>
    <row r="85" spans="5:29" x14ac:dyDescent="0.2">
      <c r="G85" t="s">
        <v>34</v>
      </c>
      <c r="H85" t="s">
        <v>35</v>
      </c>
      <c r="I85" t="s">
        <v>36</v>
      </c>
      <c r="J85" t="s">
        <v>37</v>
      </c>
      <c r="T85" t="s">
        <v>34</v>
      </c>
      <c r="U85" t="s">
        <v>35</v>
      </c>
      <c r="V85" t="s">
        <v>36</v>
      </c>
      <c r="W85" t="s">
        <v>37</v>
      </c>
      <c r="Y85">
        <v>0</v>
      </c>
      <c r="Z85">
        <v>12</v>
      </c>
      <c r="AA85">
        <f t="shared" si="21"/>
        <v>7</v>
      </c>
      <c r="AB85">
        <f t="shared" si="27"/>
        <v>0.81451225372417102</v>
      </c>
      <c r="AC85" t="str">
        <f>[2]!cat(Y85:AB85,",")</f>
        <v>0,12,7,0.814512253724171</v>
      </c>
    </row>
    <row r="86" spans="5:29" x14ac:dyDescent="0.2">
      <c r="E86">
        <f>E53</f>
        <v>1</v>
      </c>
      <c r="F86" t="s">
        <v>11</v>
      </c>
      <c r="G86">
        <v>1668.22</v>
      </c>
      <c r="H86">
        <v>384.13</v>
      </c>
      <c r="I86">
        <v>44.09</v>
      </c>
      <c r="J86">
        <v>3.56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 s="6">
        <f>G86/$C$17</f>
        <v>0.7943904761904762</v>
      </c>
      <c r="U86" s="6">
        <f t="shared" ref="U86:W96" si="28">H86/$C$17</f>
        <v>0.18291904761904762</v>
      </c>
      <c r="V86" s="6">
        <f t="shared" si="28"/>
        <v>2.0995238095238098E-2</v>
      </c>
      <c r="W86" s="6">
        <f t="shared" si="28"/>
        <v>1.6952380952380954E-3</v>
      </c>
      <c r="Y86">
        <v>0</v>
      </c>
      <c r="Z86">
        <v>12</v>
      </c>
      <c r="AA86">
        <f t="shared" si="21"/>
        <v>8</v>
      </c>
      <c r="AB86">
        <f t="shared" si="27"/>
        <v>0.81455004205214498</v>
      </c>
      <c r="AC86" t="str">
        <f>[2]!cat(Y86:AB86,",")</f>
        <v>0,12,8,0.814550042052145</v>
      </c>
    </row>
    <row r="87" spans="5:29" x14ac:dyDescent="0.2">
      <c r="E87">
        <f t="shared" ref="E87:E96" si="29">E54</f>
        <v>2</v>
      </c>
      <c r="F87" t="s">
        <v>12</v>
      </c>
      <c r="G87">
        <v>1323.07</v>
      </c>
      <c r="H87">
        <v>612.59</v>
      </c>
      <c r="I87">
        <v>139.72999999999999</v>
      </c>
      <c r="J87">
        <v>24.61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 s="6">
        <f t="shared" ref="T87:T96" si="30">G87/$C$17</f>
        <v>0.63003333333333333</v>
      </c>
      <c r="U87" s="6">
        <f t="shared" si="28"/>
        <v>0.29170952380952381</v>
      </c>
      <c r="V87" s="6">
        <f t="shared" si="28"/>
        <v>6.653809523809523E-2</v>
      </c>
      <c r="W87" s="6">
        <f t="shared" si="28"/>
        <v>1.1719047619047619E-2</v>
      </c>
      <c r="Y87">
        <v>0</v>
      </c>
      <c r="Z87">
        <v>12</v>
      </c>
      <c r="AA87">
        <f t="shared" si="21"/>
        <v>9</v>
      </c>
      <c r="AB87">
        <f t="shared" si="27"/>
        <v>0.81429906542056096</v>
      </c>
      <c r="AC87" t="str">
        <f>[2]!cat(Y87:AB87,",")</f>
        <v>0,12,9,0.814299065420561</v>
      </c>
    </row>
    <row r="88" spans="5:29" x14ac:dyDescent="0.2">
      <c r="E88">
        <f t="shared" si="29"/>
        <v>3</v>
      </c>
      <c r="F88" t="s">
        <v>13</v>
      </c>
      <c r="G88">
        <v>1047.8499999999999</v>
      </c>
      <c r="H88">
        <v>729.27</v>
      </c>
      <c r="I88">
        <v>252.73</v>
      </c>
      <c r="J88">
        <v>70.150000000000006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 s="6">
        <f t="shared" si="30"/>
        <v>0.49897619047619041</v>
      </c>
      <c r="U88" s="6">
        <f t="shared" si="28"/>
        <v>0.34727142857142856</v>
      </c>
      <c r="V88" s="6">
        <f t="shared" si="28"/>
        <v>0.12034761904761904</v>
      </c>
      <c r="W88" s="6">
        <f t="shared" si="28"/>
        <v>3.3404761904761909E-2</v>
      </c>
      <c r="Y88">
        <v>0</v>
      </c>
      <c r="Z88">
        <v>12</v>
      </c>
      <c r="AA88">
        <f t="shared" si="21"/>
        <v>10</v>
      </c>
      <c r="AB88">
        <f t="shared" si="27"/>
        <v>0.81438183347350701</v>
      </c>
      <c r="AC88" t="str">
        <f>[2]!cat(Y88:AB88,",")</f>
        <v>0,12,10,0.814381833473507</v>
      </c>
    </row>
    <row r="89" spans="5:29" x14ac:dyDescent="0.2">
      <c r="E89">
        <f t="shared" si="29"/>
        <v>4</v>
      </c>
      <c r="F89" t="s">
        <v>14</v>
      </c>
      <c r="G89">
        <v>830.3</v>
      </c>
      <c r="H89">
        <v>767.66</v>
      </c>
      <c r="I89">
        <v>357.28</v>
      </c>
      <c r="J89">
        <v>144.76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 s="6">
        <f t="shared" si="30"/>
        <v>0.39538095238095233</v>
      </c>
      <c r="U89" s="6">
        <f t="shared" si="28"/>
        <v>0.36555238095238096</v>
      </c>
      <c r="V89" s="6">
        <f t="shared" si="28"/>
        <v>0.17013333333333333</v>
      </c>
      <c r="W89" s="6">
        <f t="shared" si="28"/>
        <v>6.8933333333333333E-2</v>
      </c>
      <c r="Y89">
        <v>0</v>
      </c>
      <c r="Z89">
        <v>12</v>
      </c>
      <c r="AA89">
        <f t="shared" si="21"/>
        <v>11</v>
      </c>
      <c r="AB89">
        <f t="shared" si="27"/>
        <v>0.81437308868501501</v>
      </c>
      <c r="AC89" t="str">
        <f>[2]!cat(Y89:AB89,",")</f>
        <v>0,12,11,0.814373088685015</v>
      </c>
    </row>
    <row r="90" spans="5:29" x14ac:dyDescent="0.2">
      <c r="E90">
        <f t="shared" si="29"/>
        <v>5</v>
      </c>
      <c r="F90" t="s">
        <v>15</v>
      </c>
      <c r="G90">
        <v>654.64</v>
      </c>
      <c r="H90">
        <v>758.44</v>
      </c>
      <c r="I90">
        <v>444.09</v>
      </c>
      <c r="J90">
        <v>242.83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 s="6">
        <f t="shared" si="30"/>
        <v>0.31173333333333331</v>
      </c>
      <c r="U90" s="6">
        <f t="shared" si="28"/>
        <v>0.3611619047619048</v>
      </c>
      <c r="V90" s="6">
        <f t="shared" si="28"/>
        <v>0.21147142857142856</v>
      </c>
      <c r="W90" s="6">
        <f t="shared" si="28"/>
        <v>0.11563333333333334</v>
      </c>
    </row>
    <row r="91" spans="5:29" x14ac:dyDescent="0.2">
      <c r="E91">
        <f t="shared" si="29"/>
        <v>6</v>
      </c>
      <c r="F91" t="s">
        <v>16</v>
      </c>
      <c r="G91">
        <v>513.25</v>
      </c>
      <c r="H91">
        <v>718.39</v>
      </c>
      <c r="I91">
        <v>508.3</v>
      </c>
      <c r="J91">
        <v>360.06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 s="6">
        <f t="shared" si="30"/>
        <v>0.2444047619047619</v>
      </c>
      <c r="U91" s="6">
        <f t="shared" si="28"/>
        <v>0.34209047619047617</v>
      </c>
      <c r="V91" s="6">
        <f t="shared" si="28"/>
        <v>0.24204761904761904</v>
      </c>
      <c r="W91" s="6">
        <f t="shared" si="28"/>
        <v>0.17145714285714286</v>
      </c>
    </row>
    <row r="92" spans="5:29" x14ac:dyDescent="0.2">
      <c r="E92">
        <f t="shared" si="29"/>
        <v>7</v>
      </c>
      <c r="F92" t="s">
        <v>17</v>
      </c>
      <c r="G92">
        <v>399.06</v>
      </c>
      <c r="H92">
        <v>657.85</v>
      </c>
      <c r="I92">
        <v>547.9</v>
      </c>
      <c r="J92">
        <v>495.19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 s="6">
        <f t="shared" si="30"/>
        <v>0.19002857142857144</v>
      </c>
      <c r="U92" s="6">
        <f t="shared" si="28"/>
        <v>0.3132619047619048</v>
      </c>
      <c r="V92" s="6">
        <f t="shared" si="28"/>
        <v>0.26090476190476192</v>
      </c>
      <c r="W92" s="6">
        <f t="shared" si="28"/>
        <v>0.23580476190476191</v>
      </c>
    </row>
    <row r="93" spans="5:29" x14ac:dyDescent="0.2">
      <c r="E93">
        <f t="shared" si="29"/>
        <v>8</v>
      </c>
      <c r="F93" t="s">
        <v>18</v>
      </c>
      <c r="G93">
        <v>305.61</v>
      </c>
      <c r="H93">
        <v>586.95000000000005</v>
      </c>
      <c r="I93">
        <v>563.94000000000005</v>
      </c>
      <c r="J93">
        <v>643.5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 s="6">
        <f t="shared" si="30"/>
        <v>0.14552857142857142</v>
      </c>
      <c r="U93" s="6">
        <f t="shared" si="28"/>
        <v>0.27950000000000003</v>
      </c>
      <c r="V93" s="6">
        <f t="shared" si="28"/>
        <v>0.26854285714285719</v>
      </c>
      <c r="W93" s="6">
        <f t="shared" si="28"/>
        <v>0.30642857142857144</v>
      </c>
    </row>
    <row r="94" spans="5:29" x14ac:dyDescent="0.2">
      <c r="E94">
        <f t="shared" si="29"/>
        <v>9</v>
      </c>
      <c r="F94" t="s">
        <v>19</v>
      </c>
      <c r="G94">
        <v>234.21</v>
      </c>
      <c r="H94">
        <v>510.43</v>
      </c>
      <c r="I94">
        <v>560.15</v>
      </c>
      <c r="J94">
        <v>795.21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 s="6">
        <f t="shared" si="30"/>
        <v>0.11152857142857144</v>
      </c>
      <c r="U94" s="6">
        <f t="shared" si="28"/>
        <v>0.24306190476190476</v>
      </c>
      <c r="V94" s="6">
        <f t="shared" si="28"/>
        <v>0.26673809523809522</v>
      </c>
      <c r="W94" s="6">
        <f t="shared" si="28"/>
        <v>0.3786714285714286</v>
      </c>
    </row>
    <row r="95" spans="5:29" x14ac:dyDescent="0.2">
      <c r="E95">
        <f t="shared" si="29"/>
        <v>10</v>
      </c>
      <c r="F95" t="s">
        <v>20</v>
      </c>
      <c r="G95">
        <v>178.53</v>
      </c>
      <c r="H95">
        <v>436.13</v>
      </c>
      <c r="I95">
        <v>535.62</v>
      </c>
      <c r="J95">
        <v>949.72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 s="6">
        <f t="shared" si="30"/>
        <v>8.5014285714285709E-2</v>
      </c>
      <c r="U95" s="6">
        <f t="shared" si="28"/>
        <v>0.20768095238095238</v>
      </c>
      <c r="V95" s="6">
        <f t="shared" si="28"/>
        <v>0.25505714285714287</v>
      </c>
      <c r="W95" s="6">
        <f t="shared" si="28"/>
        <v>0.45224761904761906</v>
      </c>
    </row>
    <row r="96" spans="5:29" x14ac:dyDescent="0.2">
      <c r="E96">
        <f t="shared" si="29"/>
        <v>11</v>
      </c>
      <c r="F96" t="s">
        <v>21</v>
      </c>
      <c r="G96">
        <v>132.13</v>
      </c>
      <c r="H96">
        <v>365.7</v>
      </c>
      <c r="I96">
        <v>495.34</v>
      </c>
      <c r="J96">
        <v>1106.83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 s="6">
        <f t="shared" si="30"/>
        <v>6.2919047619047611E-2</v>
      </c>
      <c r="U96" s="6">
        <f t="shared" si="28"/>
        <v>0.17414285714285713</v>
      </c>
      <c r="V96" s="6">
        <f t="shared" si="28"/>
        <v>0.23587619047619046</v>
      </c>
      <c r="W96" s="6">
        <f t="shared" si="28"/>
        <v>0.52706190476190473</v>
      </c>
    </row>
    <row r="98" spans="6:14" x14ac:dyDescent="0.2">
      <c r="F98" s="1" t="s">
        <v>23</v>
      </c>
    </row>
    <row r="99" spans="6:14" x14ac:dyDescent="0.2">
      <c r="F99" t="s">
        <v>22</v>
      </c>
      <c r="G99">
        <v>2.5000000000000001E-2</v>
      </c>
      <c r="H99">
        <v>50</v>
      </c>
      <c r="I99">
        <v>0.97499999999999998</v>
      </c>
    </row>
    <row r="100" spans="6:14" x14ac:dyDescent="0.2">
      <c r="G100" t="s">
        <v>8</v>
      </c>
      <c r="H100" t="s">
        <v>9</v>
      </c>
      <c r="I100" t="s">
        <v>10</v>
      </c>
      <c r="L100" t="s">
        <v>25</v>
      </c>
      <c r="M100" t="s">
        <v>26</v>
      </c>
      <c r="N100" t="s">
        <v>27</v>
      </c>
    </row>
    <row r="101" spans="6:14" x14ac:dyDescent="0.2">
      <c r="F101">
        <v>1</v>
      </c>
      <c r="G101">
        <v>0.78451178451178405</v>
      </c>
      <c r="H101">
        <v>0.81481481481481499</v>
      </c>
      <c r="I101">
        <v>0.84882154882154903</v>
      </c>
      <c r="K101">
        <f>E86</f>
        <v>1</v>
      </c>
      <c r="L101">
        <f t="shared" ref="L101:L111" si="31">G101</f>
        <v>0.78451178451178405</v>
      </c>
      <c r="M101">
        <f t="shared" ref="M101:M111" si="32">I101</f>
        <v>0.84882154882154903</v>
      </c>
      <c r="N101">
        <f t="shared" ref="N101:N111" si="33">H101</f>
        <v>0.81481481481481499</v>
      </c>
    </row>
    <row r="102" spans="6:14" x14ac:dyDescent="0.2">
      <c r="F102">
        <v>2</v>
      </c>
      <c r="G102">
        <v>0.79257779646762005</v>
      </c>
      <c r="H102">
        <v>0.81244743481917603</v>
      </c>
      <c r="I102">
        <v>0.83015138772077401</v>
      </c>
      <c r="K102">
        <f t="shared" ref="K102:K111" si="34">E87</f>
        <v>2</v>
      </c>
      <c r="L102">
        <f t="shared" si="31"/>
        <v>0.79257779646762005</v>
      </c>
      <c r="M102">
        <f t="shared" si="32"/>
        <v>0.83015138772077401</v>
      </c>
      <c r="N102">
        <f t="shared" si="33"/>
        <v>0.81244743481917603</v>
      </c>
    </row>
    <row r="103" spans="6:14" x14ac:dyDescent="0.2">
      <c r="F103">
        <v>3</v>
      </c>
      <c r="G103">
        <v>0.78779428251121097</v>
      </c>
      <c r="H103">
        <v>0.81137892376681597</v>
      </c>
      <c r="I103">
        <v>0.82599495515695098</v>
      </c>
      <c r="K103">
        <f t="shared" si="34"/>
        <v>3</v>
      </c>
      <c r="L103">
        <f t="shared" si="31"/>
        <v>0.78779428251121097</v>
      </c>
      <c r="M103">
        <f t="shared" si="32"/>
        <v>0.82599495515695098</v>
      </c>
      <c r="N103">
        <f t="shared" si="33"/>
        <v>0.81137892376681597</v>
      </c>
    </row>
    <row r="104" spans="6:14" x14ac:dyDescent="0.2">
      <c r="F104">
        <v>4</v>
      </c>
      <c r="G104">
        <v>0.78929772918418795</v>
      </c>
      <c r="H104">
        <v>0.80698065601345703</v>
      </c>
      <c r="I104">
        <v>0.82114171572750205</v>
      </c>
      <c r="K104">
        <f t="shared" si="34"/>
        <v>4</v>
      </c>
      <c r="L104">
        <f t="shared" si="31"/>
        <v>0.78929772918418795</v>
      </c>
      <c r="M104">
        <f t="shared" si="32"/>
        <v>0.82114171572750205</v>
      </c>
      <c r="N104">
        <f t="shared" si="33"/>
        <v>0.80698065601345703</v>
      </c>
    </row>
    <row r="105" spans="6:14" x14ac:dyDescent="0.2">
      <c r="F105">
        <v>5</v>
      </c>
      <c r="G105">
        <v>0.78076211305518195</v>
      </c>
      <c r="H105">
        <v>0.79946164199192504</v>
      </c>
      <c r="I105">
        <v>0.811608344549125</v>
      </c>
      <c r="K105">
        <f t="shared" si="34"/>
        <v>5</v>
      </c>
      <c r="L105">
        <f t="shared" si="31"/>
        <v>0.78076211305518195</v>
      </c>
      <c r="M105">
        <f t="shared" si="32"/>
        <v>0.811608344549125</v>
      </c>
      <c r="N105">
        <f t="shared" si="33"/>
        <v>0.79946164199192504</v>
      </c>
    </row>
    <row r="106" spans="6:14" x14ac:dyDescent="0.2">
      <c r="F106">
        <v>6</v>
      </c>
      <c r="G106">
        <v>0.77737594617325501</v>
      </c>
      <c r="H106">
        <v>0.78987945051864294</v>
      </c>
      <c r="I106">
        <v>0.80152789458929097</v>
      </c>
      <c r="K106">
        <f t="shared" si="34"/>
        <v>6</v>
      </c>
      <c r="L106">
        <f t="shared" si="31"/>
        <v>0.77737594617325501</v>
      </c>
      <c r="M106">
        <f t="shared" si="32"/>
        <v>0.80152789458929097</v>
      </c>
      <c r="N106">
        <f t="shared" si="33"/>
        <v>0.78987945051864294</v>
      </c>
    </row>
    <row r="107" spans="6:14" x14ac:dyDescent="0.2">
      <c r="F107">
        <v>7</v>
      </c>
      <c r="G107">
        <v>0.76838058625660699</v>
      </c>
      <c r="H107">
        <v>0.77799135031235001</v>
      </c>
      <c r="I107">
        <v>0.78892960115329203</v>
      </c>
      <c r="K107">
        <f t="shared" si="34"/>
        <v>7</v>
      </c>
      <c r="L107">
        <f t="shared" si="31"/>
        <v>0.76838058625660699</v>
      </c>
      <c r="M107">
        <f t="shared" si="32"/>
        <v>0.78892960115329203</v>
      </c>
      <c r="N107">
        <f t="shared" si="33"/>
        <v>0.77799135031235001</v>
      </c>
    </row>
    <row r="108" spans="6:14" x14ac:dyDescent="0.2">
      <c r="F108">
        <v>8</v>
      </c>
      <c r="G108">
        <v>0.75616589571068105</v>
      </c>
      <c r="H108">
        <v>0.76682085786375098</v>
      </c>
      <c r="I108">
        <v>0.774400756938604</v>
      </c>
      <c r="K108">
        <f t="shared" si="34"/>
        <v>8</v>
      </c>
      <c r="L108">
        <f t="shared" si="31"/>
        <v>0.75616589571068105</v>
      </c>
      <c r="M108">
        <f t="shared" si="32"/>
        <v>0.774400756938604</v>
      </c>
      <c r="N108">
        <f t="shared" si="33"/>
        <v>0.76682085786375098</v>
      </c>
    </row>
    <row r="109" spans="6:14" x14ac:dyDescent="0.2">
      <c r="F109">
        <v>9</v>
      </c>
      <c r="G109">
        <v>0.74279439252336499</v>
      </c>
      <c r="H109">
        <v>0.75065420560747698</v>
      </c>
      <c r="I109">
        <v>0.75975233644859796</v>
      </c>
      <c r="K109">
        <f t="shared" si="34"/>
        <v>9</v>
      </c>
      <c r="L109">
        <f t="shared" si="31"/>
        <v>0.74279439252336499</v>
      </c>
      <c r="M109">
        <f t="shared" si="32"/>
        <v>0.75975233644859796</v>
      </c>
      <c r="N109">
        <f t="shared" si="33"/>
        <v>0.75065420560747698</v>
      </c>
    </row>
    <row r="110" spans="6:14" x14ac:dyDescent="0.2">
      <c r="F110">
        <v>10</v>
      </c>
      <c r="G110">
        <v>0.72320857863751098</v>
      </c>
      <c r="H110">
        <v>0.73271656854499601</v>
      </c>
      <c r="I110">
        <v>0.74104709840201899</v>
      </c>
      <c r="K110">
        <f t="shared" si="34"/>
        <v>10</v>
      </c>
      <c r="L110">
        <f t="shared" si="31"/>
        <v>0.72320857863751098</v>
      </c>
      <c r="M110">
        <f t="shared" si="32"/>
        <v>0.74104709840201899</v>
      </c>
      <c r="N110">
        <f t="shared" si="33"/>
        <v>0.73271656854499601</v>
      </c>
    </row>
    <row r="111" spans="6:14" x14ac:dyDescent="0.2">
      <c r="F111">
        <v>11</v>
      </c>
      <c r="G111">
        <v>0.70932721712538205</v>
      </c>
      <c r="H111">
        <v>0.715290519877676</v>
      </c>
      <c r="I111">
        <v>0.722098623853211</v>
      </c>
      <c r="K111">
        <f t="shared" si="34"/>
        <v>11</v>
      </c>
      <c r="L111">
        <f t="shared" si="31"/>
        <v>0.70932721712538205</v>
      </c>
      <c r="M111">
        <f t="shared" si="32"/>
        <v>0.722098623853211</v>
      </c>
      <c r="N111">
        <f t="shared" si="33"/>
        <v>0.715290519877676</v>
      </c>
    </row>
    <row r="120" spans="5:19" x14ac:dyDescent="0.2">
      <c r="F120" t="s">
        <v>30</v>
      </c>
      <c r="G120" s="1">
        <v>6</v>
      </c>
    </row>
    <row r="121" spans="5:19" x14ac:dyDescent="0.2">
      <c r="F121" s="1" t="s">
        <v>33</v>
      </c>
    </row>
    <row r="122" spans="5:19" x14ac:dyDescent="0.2">
      <c r="F122" t="s">
        <v>32</v>
      </c>
    </row>
    <row r="123" spans="5:19" x14ac:dyDescent="0.2">
      <c r="G123" t="s">
        <v>34</v>
      </c>
      <c r="H123" t="s">
        <v>35</v>
      </c>
      <c r="I123" t="s">
        <v>36</v>
      </c>
      <c r="J123" t="s">
        <v>37</v>
      </c>
      <c r="K123" t="s">
        <v>38</v>
      </c>
      <c r="L123" t="s">
        <v>39</v>
      </c>
      <c r="M123" t="s">
        <v>40</v>
      </c>
    </row>
    <row r="124" spans="5:19" x14ac:dyDescent="0.2">
      <c r="E124">
        <f>E86</f>
        <v>1</v>
      </c>
      <c r="F124" t="s">
        <v>11</v>
      </c>
      <c r="G124">
        <v>1667.3</v>
      </c>
      <c r="H124">
        <v>385.64</v>
      </c>
      <c r="I124">
        <v>43.17</v>
      </c>
      <c r="J124">
        <v>3.62</v>
      </c>
      <c r="K124">
        <v>0.25</v>
      </c>
      <c r="L124">
        <v>0.02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</row>
    <row r="125" spans="5:19" x14ac:dyDescent="0.2">
      <c r="E125">
        <f t="shared" ref="E125:E134" si="35">E87</f>
        <v>2</v>
      </c>
      <c r="F125" t="s">
        <v>12</v>
      </c>
      <c r="G125">
        <v>1324.91</v>
      </c>
      <c r="H125">
        <v>611.57000000000005</v>
      </c>
      <c r="I125">
        <v>138.71</v>
      </c>
      <c r="J125">
        <v>22.12</v>
      </c>
      <c r="K125">
        <v>2.4</v>
      </c>
      <c r="L125">
        <v>0.27</v>
      </c>
      <c r="M125">
        <v>0.02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</row>
    <row r="126" spans="5:19" x14ac:dyDescent="0.2">
      <c r="E126">
        <f t="shared" si="35"/>
        <v>3</v>
      </c>
      <c r="F126" t="s">
        <v>13</v>
      </c>
      <c r="G126">
        <v>1052.3800000000001</v>
      </c>
      <c r="H126">
        <v>725.95</v>
      </c>
      <c r="I126">
        <v>252.06</v>
      </c>
      <c r="J126">
        <v>57.5</v>
      </c>
      <c r="K126">
        <v>10.39</v>
      </c>
      <c r="L126">
        <v>1.56</v>
      </c>
      <c r="M126">
        <v>0.16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</row>
    <row r="127" spans="5:19" x14ac:dyDescent="0.2">
      <c r="E127">
        <f t="shared" si="35"/>
        <v>4</v>
      </c>
      <c r="F127" t="s">
        <v>14</v>
      </c>
      <c r="G127">
        <v>837.13</v>
      </c>
      <c r="H127">
        <v>768.26</v>
      </c>
      <c r="I127">
        <v>353.93</v>
      </c>
      <c r="J127">
        <v>110.49</v>
      </c>
      <c r="K127">
        <v>24.54</v>
      </c>
      <c r="L127">
        <v>4.8</v>
      </c>
      <c r="M127">
        <v>0.85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</row>
    <row r="128" spans="5:19" x14ac:dyDescent="0.2">
      <c r="E128">
        <f t="shared" si="35"/>
        <v>5</v>
      </c>
      <c r="F128" t="s">
        <v>15</v>
      </c>
      <c r="G128">
        <v>664.47</v>
      </c>
      <c r="H128">
        <v>765.22</v>
      </c>
      <c r="I128">
        <v>437.73</v>
      </c>
      <c r="J128">
        <v>168.44</v>
      </c>
      <c r="K128">
        <v>49.88</v>
      </c>
      <c r="L128">
        <v>11.43</v>
      </c>
      <c r="M128">
        <v>2.83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</row>
    <row r="129" spans="5:19" x14ac:dyDescent="0.2">
      <c r="E129">
        <f t="shared" si="35"/>
        <v>6</v>
      </c>
      <c r="F129" t="s">
        <v>16</v>
      </c>
      <c r="G129">
        <v>530.72</v>
      </c>
      <c r="H129">
        <v>726.93</v>
      </c>
      <c r="I129">
        <v>499.32</v>
      </c>
      <c r="J129">
        <v>230.51</v>
      </c>
      <c r="K129">
        <v>81.48</v>
      </c>
      <c r="L129">
        <v>23.75</v>
      </c>
      <c r="M129">
        <v>7.29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</row>
    <row r="130" spans="5:19" x14ac:dyDescent="0.2">
      <c r="E130">
        <f t="shared" si="35"/>
        <v>7</v>
      </c>
      <c r="F130" t="s">
        <v>17</v>
      </c>
      <c r="G130">
        <v>423.01</v>
      </c>
      <c r="H130">
        <v>670.6</v>
      </c>
      <c r="I130">
        <v>542.69000000000005</v>
      </c>
      <c r="J130">
        <v>291.75</v>
      </c>
      <c r="K130">
        <v>119.07</v>
      </c>
      <c r="L130">
        <v>39.08</v>
      </c>
      <c r="M130">
        <v>13.8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</row>
    <row r="131" spans="5:19" x14ac:dyDescent="0.2">
      <c r="E131">
        <f t="shared" si="35"/>
        <v>8</v>
      </c>
      <c r="F131" t="s">
        <v>18</v>
      </c>
      <c r="G131">
        <v>335.52</v>
      </c>
      <c r="H131">
        <v>607.49</v>
      </c>
      <c r="I131">
        <v>565.11</v>
      </c>
      <c r="J131">
        <v>345.77</v>
      </c>
      <c r="K131">
        <v>159.81</v>
      </c>
      <c r="L131">
        <v>60.66</v>
      </c>
      <c r="M131">
        <v>25.64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</row>
    <row r="132" spans="5:19" x14ac:dyDescent="0.2">
      <c r="E132">
        <f t="shared" si="35"/>
        <v>9</v>
      </c>
      <c r="F132" t="s">
        <v>19</v>
      </c>
      <c r="G132">
        <v>266.94</v>
      </c>
      <c r="H132">
        <v>546.82000000000005</v>
      </c>
      <c r="I132">
        <v>566.88</v>
      </c>
      <c r="J132">
        <v>388.87</v>
      </c>
      <c r="K132">
        <v>202.11</v>
      </c>
      <c r="L132">
        <v>85.9</v>
      </c>
      <c r="M132">
        <v>42.48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</row>
    <row r="133" spans="5:19" x14ac:dyDescent="0.2">
      <c r="E133">
        <f t="shared" si="35"/>
        <v>10</v>
      </c>
      <c r="F133" t="s">
        <v>20</v>
      </c>
      <c r="G133">
        <v>211.23</v>
      </c>
      <c r="H133">
        <v>484.14</v>
      </c>
      <c r="I133">
        <v>552.77</v>
      </c>
      <c r="J133">
        <v>424.18</v>
      </c>
      <c r="K133">
        <v>246.62</v>
      </c>
      <c r="L133">
        <v>115.52</v>
      </c>
      <c r="M133">
        <v>65.540000000000006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</row>
    <row r="134" spans="5:19" x14ac:dyDescent="0.2">
      <c r="E134">
        <f t="shared" si="35"/>
        <v>11</v>
      </c>
      <c r="F134" t="s">
        <v>21</v>
      </c>
      <c r="G134">
        <v>167.46</v>
      </c>
      <c r="H134">
        <v>423.34</v>
      </c>
      <c r="I134">
        <v>531.48</v>
      </c>
      <c r="J134">
        <v>448.05</v>
      </c>
      <c r="K134">
        <v>286.33999999999997</v>
      </c>
      <c r="L134">
        <v>146.86000000000001</v>
      </c>
      <c r="M134">
        <v>96.47</v>
      </c>
      <c r="N134" s="3">
        <v>0</v>
      </c>
      <c r="O134">
        <v>0</v>
      </c>
      <c r="P134">
        <v>0</v>
      </c>
      <c r="Q134">
        <v>0</v>
      </c>
      <c r="R134">
        <v>0</v>
      </c>
      <c r="S134">
        <v>0</v>
      </c>
    </row>
    <row r="136" spans="5:19" x14ac:dyDescent="0.2">
      <c r="F136" s="1" t="s">
        <v>23</v>
      </c>
    </row>
    <row r="137" spans="5:19" x14ac:dyDescent="0.2">
      <c r="F137" t="s">
        <v>22</v>
      </c>
      <c r="G137">
        <v>2.5000000000000001E-2</v>
      </c>
      <c r="H137">
        <v>50</v>
      </c>
      <c r="I137">
        <v>0.97499999999999998</v>
      </c>
    </row>
    <row r="138" spans="5:19" x14ac:dyDescent="0.2">
      <c r="G138" t="s">
        <v>8</v>
      </c>
      <c r="H138" t="s">
        <v>9</v>
      </c>
      <c r="I138" t="s">
        <v>10</v>
      </c>
      <c r="L138" t="s">
        <v>25</v>
      </c>
      <c r="M138" t="s">
        <v>26</v>
      </c>
      <c r="N138" t="s">
        <v>27</v>
      </c>
    </row>
    <row r="139" spans="5:19" x14ac:dyDescent="0.2">
      <c r="F139">
        <v>1</v>
      </c>
      <c r="G139">
        <v>0.78451178451178405</v>
      </c>
      <c r="H139">
        <v>0.81481481481481499</v>
      </c>
      <c r="I139">
        <v>0.84848484848484895</v>
      </c>
      <c r="K139">
        <f>E124</f>
        <v>1</v>
      </c>
      <c r="L139">
        <f t="shared" ref="L139:L149" si="36">G139</f>
        <v>0.78451178451178405</v>
      </c>
      <c r="M139">
        <f t="shared" ref="M139:M149" si="37">I139</f>
        <v>0.84848484848484895</v>
      </c>
      <c r="N139">
        <f t="shared" ref="N139:N149" si="38">H139</f>
        <v>0.81481481481481499</v>
      </c>
    </row>
    <row r="140" spans="5:19" x14ac:dyDescent="0.2">
      <c r="F140">
        <v>2</v>
      </c>
      <c r="G140">
        <v>0.78460891505466801</v>
      </c>
      <c r="H140">
        <v>0.81412952060555099</v>
      </c>
      <c r="I140">
        <v>0.83519764507989902</v>
      </c>
      <c r="K140">
        <f t="shared" ref="K140:K149" si="39">E125</f>
        <v>2</v>
      </c>
      <c r="L140">
        <f t="shared" si="36"/>
        <v>0.78460891505466801</v>
      </c>
      <c r="M140">
        <f t="shared" si="37"/>
        <v>0.83519764507989902</v>
      </c>
      <c r="N140">
        <f t="shared" si="38"/>
        <v>0.81412952060555099</v>
      </c>
    </row>
    <row r="141" spans="5:19" x14ac:dyDescent="0.2">
      <c r="F141">
        <v>3</v>
      </c>
      <c r="G141">
        <v>0.79758968609865499</v>
      </c>
      <c r="H141">
        <v>0.81446188340807202</v>
      </c>
      <c r="I141">
        <v>0.83216087443946196</v>
      </c>
      <c r="K141">
        <f t="shared" si="39"/>
        <v>3</v>
      </c>
      <c r="L141">
        <f t="shared" si="36"/>
        <v>0.79758968609865499</v>
      </c>
      <c r="M141">
        <f t="shared" si="37"/>
        <v>0.83216087443946196</v>
      </c>
      <c r="N141">
        <f t="shared" si="38"/>
        <v>0.81446188340807202</v>
      </c>
    </row>
    <row r="142" spans="5:19" x14ac:dyDescent="0.2">
      <c r="F142">
        <v>4</v>
      </c>
      <c r="G142">
        <v>0.79936921783010895</v>
      </c>
      <c r="H142">
        <v>0.81412952060555099</v>
      </c>
      <c r="I142">
        <v>0.82614592094196804</v>
      </c>
      <c r="K142">
        <f t="shared" si="39"/>
        <v>4</v>
      </c>
      <c r="L142">
        <f t="shared" si="36"/>
        <v>0.79936921783010895</v>
      </c>
      <c r="M142">
        <f t="shared" si="37"/>
        <v>0.82614592094196804</v>
      </c>
      <c r="N142">
        <f t="shared" si="38"/>
        <v>0.81412952060555099</v>
      </c>
    </row>
    <row r="143" spans="5:19" x14ac:dyDescent="0.2">
      <c r="F143">
        <v>5</v>
      </c>
      <c r="G143">
        <v>0.79910834454912505</v>
      </c>
      <c r="H143">
        <v>0.81443472409152096</v>
      </c>
      <c r="I143">
        <v>0.82875168236877494</v>
      </c>
      <c r="K143">
        <f t="shared" si="39"/>
        <v>5</v>
      </c>
      <c r="L143">
        <f t="shared" si="36"/>
        <v>0.79910834454912505</v>
      </c>
      <c r="M143">
        <f t="shared" si="37"/>
        <v>0.82875168236877494</v>
      </c>
      <c r="N143">
        <f t="shared" si="38"/>
        <v>0.81443472409152096</v>
      </c>
    </row>
    <row r="144" spans="5:19" x14ac:dyDescent="0.2">
      <c r="F144">
        <v>6</v>
      </c>
      <c r="G144">
        <v>0.80262125035043497</v>
      </c>
      <c r="H144">
        <v>0.81426969442108199</v>
      </c>
      <c r="I144">
        <v>0.82689234650967203</v>
      </c>
      <c r="K144">
        <f t="shared" si="39"/>
        <v>6</v>
      </c>
      <c r="L144">
        <f t="shared" si="36"/>
        <v>0.80262125035043497</v>
      </c>
      <c r="M144">
        <f t="shared" si="37"/>
        <v>0.82689234650967203</v>
      </c>
      <c r="N144">
        <f t="shared" si="38"/>
        <v>0.81426969442108199</v>
      </c>
    </row>
    <row r="145" spans="5:32" x14ac:dyDescent="0.2">
      <c r="F145">
        <v>7</v>
      </c>
      <c r="G145">
        <v>0.80201826045170599</v>
      </c>
      <c r="H145">
        <v>0.81391158097068705</v>
      </c>
      <c r="I145">
        <v>0.82545050456511304</v>
      </c>
      <c r="K145">
        <f t="shared" si="39"/>
        <v>7</v>
      </c>
      <c r="L145">
        <f t="shared" si="36"/>
        <v>0.80201826045170599</v>
      </c>
      <c r="M145">
        <f t="shared" si="37"/>
        <v>0.82545050456511304</v>
      </c>
      <c r="N145">
        <f t="shared" si="38"/>
        <v>0.81391158097068705</v>
      </c>
    </row>
    <row r="146" spans="5:32" x14ac:dyDescent="0.2">
      <c r="F146">
        <v>8</v>
      </c>
      <c r="G146">
        <v>0.80440496215307</v>
      </c>
      <c r="H146">
        <v>0.81433978132884799</v>
      </c>
      <c r="I146">
        <v>0.82287111017661896</v>
      </c>
      <c r="K146">
        <f t="shared" si="39"/>
        <v>8</v>
      </c>
      <c r="L146">
        <f t="shared" si="36"/>
        <v>0.80440496215307</v>
      </c>
      <c r="M146">
        <f t="shared" si="37"/>
        <v>0.82287111017661896</v>
      </c>
      <c r="N146">
        <f t="shared" si="38"/>
        <v>0.81433978132884799</v>
      </c>
    </row>
    <row r="147" spans="5:32" x14ac:dyDescent="0.2">
      <c r="F147">
        <v>9</v>
      </c>
      <c r="G147">
        <v>0.80148598130841098</v>
      </c>
      <c r="H147">
        <v>0.81084112149532706</v>
      </c>
      <c r="I147">
        <v>0.82127570093457902</v>
      </c>
      <c r="K147">
        <f t="shared" si="39"/>
        <v>9</v>
      </c>
      <c r="L147">
        <f t="shared" si="36"/>
        <v>0.80148598130841098</v>
      </c>
      <c r="M147">
        <f t="shared" si="37"/>
        <v>0.82127570093457902</v>
      </c>
      <c r="N147">
        <f t="shared" si="38"/>
        <v>0.81084112149532706</v>
      </c>
    </row>
    <row r="148" spans="5:32" x14ac:dyDescent="0.2">
      <c r="F148">
        <v>10</v>
      </c>
      <c r="G148">
        <v>0.80113540790580295</v>
      </c>
      <c r="H148">
        <v>0.810428931875526</v>
      </c>
      <c r="I148">
        <v>0.82212363330529903</v>
      </c>
      <c r="K148">
        <f t="shared" si="39"/>
        <v>10</v>
      </c>
      <c r="L148">
        <f t="shared" si="36"/>
        <v>0.80113540790580295</v>
      </c>
      <c r="M148">
        <f t="shared" si="37"/>
        <v>0.82212363330529903</v>
      </c>
      <c r="N148">
        <f t="shared" si="38"/>
        <v>0.810428931875526</v>
      </c>
    </row>
    <row r="149" spans="5:32" x14ac:dyDescent="0.2">
      <c r="F149">
        <v>11</v>
      </c>
      <c r="G149">
        <v>0.80043577981651404</v>
      </c>
      <c r="H149">
        <v>0.80871559633027501</v>
      </c>
      <c r="I149">
        <v>0.81644877675840999</v>
      </c>
      <c r="K149">
        <f t="shared" si="39"/>
        <v>11</v>
      </c>
      <c r="L149">
        <f t="shared" si="36"/>
        <v>0.80043577981651404</v>
      </c>
      <c r="M149">
        <f t="shared" si="37"/>
        <v>0.81644877675840999</v>
      </c>
      <c r="N149">
        <f t="shared" si="38"/>
        <v>0.80871559633027501</v>
      </c>
    </row>
    <row r="154" spans="5:32" x14ac:dyDescent="0.2">
      <c r="F154" t="s">
        <v>30</v>
      </c>
      <c r="G154" s="1">
        <v>12</v>
      </c>
    </row>
    <row r="155" spans="5:32" x14ac:dyDescent="0.2">
      <c r="F155" s="1" t="s">
        <v>33</v>
      </c>
      <c r="T155" t="str">
        <f>[2]!cat(T158:AF168,",")</f>
        <v>0.794680952380952,0.182580952380952,0.021147619047619,1.51904761904762E-03,6.66666666666667E-05,4.76190476190476E-06,0,0,0,0,0,0,0,0.6306,0.290419047619048,0.067652380952381,9.97142857142857E-03,1.24285714285714E-03,0.0001,1.42857142857143E-05,0,0,0,0,0,0,0.501228571428571,0.345809523809524,0.119809523809524,2.77619047619048E-02,4.54761904761905E-03,7.33333333333333E-04,1.04761904761905E-04,4.76190476190476E-06,0,0,0,0,0,0.399052380952381,0.364866666666667,0.169642857142857,5.13095238095238E-02,1.24857142857143E-02,2.26190476190476E-03,3.42857142857143E-04,3.80952380952381E-05,0,0,0,0,0,0.316057142857143,0.364852380952381,0.208871428571429,0.0799,2.36285714285714E-02,5.46666666666667E-03,0.001,1.95238095238095E-04,2.38095238095238E-05,0,4.76190476190476E-06,0,0,0.252476190476191,0.346066666666667,0.237628571428571,0.110885714285714,3.89714285714286E-02,1.07285714285714E-02,2.65238095238095E-03,4.9047619047619E-04,8.57142857142857E-05,1.42857142857143E-05,0,0,0,0.201195238095238,0.31972380952381,0.259647619047619,0.138014285714286,5.61952380952381E-02,0.018147619047619,5.48571428571429E-03,1.16190476190476E-03,3.28571428571429E-04,9.04761904761905E-05,9.52380952380952E-06,0,0,0.159509523809524,0.291990476190476,0.267714285714286,0.164147619047619,7.57380952380952E-02,0.028752380952381,8.81904761904762E-03,2.54761904761905E-03,5.71428571428571E-04,1.66666666666667E-04,3.80952380952381E-05,0,4.76190476190476E-06,0.126395238095238,0.261252380952381,0.270290476190476,0.185209523809524,9.68523809523809E-02,3.94571428571429E-02,1.44952380952381E-02,4.33809523809524E-03,1.34761904761905E-03,2.95238095238095E-04,5.23809523809524E-05,1.42857142857143E-05,0,0.101061904761905,0.230019047619048,0.263952380952381,0.202871428571429,0.117085714285714,5.43238095238095E-02,2.07238095238095E-02,7.05238095238095E-03,2.12857142857143E-03,6.19047619047619E-04,1.19047619047619E-04,3.33333333333333E-05,9.52380952380952E-06,8.05142857142857E-02,0.202661904761905,0.25212380952381,0.213857142857143,0.135457142857143,6.94380952380952E-02,2.95809523809524E-02,1.10904761904762E-02,3.74761904761905E-03,1.11428571428571E-03,3.04761904761905E-04,9.04761904761905E-05,1.90476190476191E-05</v>
      </c>
    </row>
    <row r="156" spans="5:32" x14ac:dyDescent="0.2">
      <c r="F156" t="s">
        <v>32</v>
      </c>
      <c r="T156" t="s">
        <v>58</v>
      </c>
    </row>
    <row r="157" spans="5:32" x14ac:dyDescent="0.2">
      <c r="G157" t="s">
        <v>34</v>
      </c>
      <c r="H157" t="s">
        <v>35</v>
      </c>
      <c r="I157" t="s">
        <v>36</v>
      </c>
      <c r="J157" t="s">
        <v>37</v>
      </c>
      <c r="K157" t="s">
        <v>38</v>
      </c>
      <c r="L157" t="s">
        <v>39</v>
      </c>
      <c r="M157" t="s">
        <v>40</v>
      </c>
      <c r="N157" t="s">
        <v>49</v>
      </c>
      <c r="O157" t="s">
        <v>50</v>
      </c>
      <c r="P157" t="s">
        <v>51</v>
      </c>
      <c r="Q157" t="s">
        <v>52</v>
      </c>
      <c r="R157" t="s">
        <v>53</v>
      </c>
      <c r="S157" t="s">
        <v>54</v>
      </c>
      <c r="T157" t="s">
        <v>34</v>
      </c>
      <c r="U157" t="s">
        <v>35</v>
      </c>
      <c r="V157" t="s">
        <v>36</v>
      </c>
      <c r="W157" t="s">
        <v>37</v>
      </c>
      <c r="X157" t="s">
        <v>38</v>
      </c>
      <c r="Y157" t="s">
        <v>39</v>
      </c>
      <c r="Z157" t="s">
        <v>40</v>
      </c>
      <c r="AA157" t="s">
        <v>49</v>
      </c>
      <c r="AB157" t="s">
        <v>50</v>
      </c>
      <c r="AC157" t="s">
        <v>51</v>
      </c>
      <c r="AD157" t="s">
        <v>52</v>
      </c>
      <c r="AE157" t="s">
        <v>53</v>
      </c>
      <c r="AF157" t="s">
        <v>54</v>
      </c>
    </row>
    <row r="158" spans="5:32" x14ac:dyDescent="0.2">
      <c r="E158">
        <f>E124</f>
        <v>1</v>
      </c>
      <c r="F158" t="s">
        <v>11</v>
      </c>
      <c r="G158">
        <v>1668.83</v>
      </c>
      <c r="H158">
        <v>383.42</v>
      </c>
      <c r="I158">
        <v>44.41</v>
      </c>
      <c r="J158">
        <v>3.19</v>
      </c>
      <c r="K158">
        <v>0.14000000000000001</v>
      </c>
      <c r="L158">
        <v>0.01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 s="8">
        <f>G158/$C$17</f>
        <v>0.79468095238095238</v>
      </c>
      <c r="U158" s="8">
        <f t="shared" ref="U158:U168" si="40">H158/$C$17</f>
        <v>0.1825809523809524</v>
      </c>
      <c r="V158" s="8">
        <f t="shared" ref="V158:V168" si="41">I158/$C$17</f>
        <v>2.1147619047619047E-2</v>
      </c>
      <c r="W158" s="8">
        <f t="shared" ref="W158:W168" si="42">J158/$C$17</f>
        <v>1.5190476190476191E-3</v>
      </c>
      <c r="X158" s="8">
        <f t="shared" ref="X158:X168" si="43">K158/$C$17</f>
        <v>6.666666666666667E-5</v>
      </c>
      <c r="Y158" s="8">
        <f t="shared" ref="Y158:Y168" si="44">L158/$C$17</f>
        <v>4.7619047619047624E-6</v>
      </c>
      <c r="Z158" s="8">
        <f t="shared" ref="Z158:Z168" si="45">M158/$C$17</f>
        <v>0</v>
      </c>
      <c r="AA158" s="8">
        <f t="shared" ref="AA158:AA168" si="46">N158/$C$17</f>
        <v>0</v>
      </c>
      <c r="AB158" s="8">
        <f t="shared" ref="AB158:AB168" si="47">O158/$C$17</f>
        <v>0</v>
      </c>
      <c r="AC158" s="8">
        <f t="shared" ref="AC158:AC168" si="48">P158/$C$17</f>
        <v>0</v>
      </c>
      <c r="AD158" s="8">
        <f t="shared" ref="AD158:AD168" si="49">Q158/$C$17</f>
        <v>0</v>
      </c>
      <c r="AE158" s="8">
        <f t="shared" ref="AE158:AE168" si="50">R158/$C$17</f>
        <v>0</v>
      </c>
      <c r="AF158" s="8">
        <f>S158/$C$17</f>
        <v>0</v>
      </c>
    </row>
    <row r="159" spans="5:32" x14ac:dyDescent="0.2">
      <c r="E159">
        <f t="shared" ref="E159:E168" si="51">E125</f>
        <v>2</v>
      </c>
      <c r="F159" t="s">
        <v>12</v>
      </c>
      <c r="G159">
        <v>1324.26</v>
      </c>
      <c r="H159">
        <v>609.88</v>
      </c>
      <c r="I159">
        <v>142.07</v>
      </c>
      <c r="J159">
        <v>20.94</v>
      </c>
      <c r="K159">
        <v>2.61</v>
      </c>
      <c r="L159">
        <v>0.21</v>
      </c>
      <c r="M159">
        <v>0.03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 s="8">
        <f t="shared" ref="T159:T168" si="52">G159/$C$17</f>
        <v>0.63060000000000005</v>
      </c>
      <c r="U159" s="8">
        <f t="shared" si="40"/>
        <v>0.29041904761904763</v>
      </c>
      <c r="V159" s="8">
        <f t="shared" si="41"/>
        <v>6.765238095238095E-2</v>
      </c>
      <c r="W159" s="8">
        <f t="shared" si="42"/>
        <v>9.9714285714285721E-3</v>
      </c>
      <c r="X159" s="8">
        <f t="shared" si="43"/>
        <v>1.2428571428571428E-3</v>
      </c>
      <c r="Y159" s="8">
        <f t="shared" si="44"/>
        <v>9.9999999999999991E-5</v>
      </c>
      <c r="Z159" s="8">
        <f t="shared" si="45"/>
        <v>1.4285714285714285E-5</v>
      </c>
      <c r="AA159" s="8">
        <f t="shared" si="46"/>
        <v>0</v>
      </c>
      <c r="AB159" s="8">
        <f t="shared" si="47"/>
        <v>0</v>
      </c>
      <c r="AC159" s="8">
        <f t="shared" si="48"/>
        <v>0</v>
      </c>
      <c r="AD159" s="8">
        <f t="shared" si="49"/>
        <v>0</v>
      </c>
      <c r="AE159" s="8">
        <f t="shared" si="50"/>
        <v>0</v>
      </c>
      <c r="AF159" s="8">
        <f t="shared" ref="AF159:AF168" si="53">S159/$C$17</f>
        <v>0</v>
      </c>
    </row>
    <row r="160" spans="5:32" x14ac:dyDescent="0.2">
      <c r="E160">
        <f t="shared" si="51"/>
        <v>3</v>
      </c>
      <c r="F160" t="s">
        <v>13</v>
      </c>
      <c r="G160">
        <v>1052.58</v>
      </c>
      <c r="H160">
        <v>726.2</v>
      </c>
      <c r="I160">
        <v>251.6</v>
      </c>
      <c r="J160">
        <v>58.3</v>
      </c>
      <c r="K160">
        <v>9.5500000000000007</v>
      </c>
      <c r="L160">
        <v>1.54</v>
      </c>
      <c r="M160">
        <v>0.22</v>
      </c>
      <c r="N160">
        <v>0.01</v>
      </c>
      <c r="O160">
        <v>0</v>
      </c>
      <c r="P160">
        <v>0</v>
      </c>
      <c r="Q160">
        <v>0</v>
      </c>
      <c r="R160">
        <v>0</v>
      </c>
      <c r="S160">
        <v>0</v>
      </c>
      <c r="T160" s="8">
        <f t="shared" si="52"/>
        <v>0.50122857142857136</v>
      </c>
      <c r="U160" s="8">
        <f t="shared" si="40"/>
        <v>0.34580952380952384</v>
      </c>
      <c r="V160" s="8">
        <f t="shared" si="41"/>
        <v>0.11980952380952381</v>
      </c>
      <c r="W160" s="8">
        <f t="shared" si="42"/>
        <v>2.7761904761904762E-2</v>
      </c>
      <c r="X160" s="8">
        <f t="shared" si="43"/>
        <v>4.5476190476190477E-3</v>
      </c>
      <c r="Y160" s="8">
        <f t="shared" si="44"/>
        <v>7.3333333333333334E-4</v>
      </c>
      <c r="Z160" s="8">
        <f t="shared" si="45"/>
        <v>1.0476190476190477E-4</v>
      </c>
      <c r="AA160" s="8">
        <f t="shared" si="46"/>
        <v>4.7619047619047624E-6</v>
      </c>
      <c r="AB160" s="8">
        <f t="shared" si="47"/>
        <v>0</v>
      </c>
      <c r="AC160" s="8">
        <f t="shared" si="48"/>
        <v>0</v>
      </c>
      <c r="AD160" s="8">
        <f t="shared" si="49"/>
        <v>0</v>
      </c>
      <c r="AE160" s="8">
        <f t="shared" si="50"/>
        <v>0</v>
      </c>
      <c r="AF160" s="8">
        <f t="shared" si="53"/>
        <v>0</v>
      </c>
    </row>
    <row r="161" spans="5:32" x14ac:dyDescent="0.2">
      <c r="E161">
        <f t="shared" si="51"/>
        <v>4</v>
      </c>
      <c r="F161" t="s">
        <v>14</v>
      </c>
      <c r="G161">
        <v>838.01</v>
      </c>
      <c r="H161">
        <v>766.22</v>
      </c>
      <c r="I161">
        <v>356.25</v>
      </c>
      <c r="J161">
        <v>107.75</v>
      </c>
      <c r="K161">
        <v>26.22</v>
      </c>
      <c r="L161">
        <v>4.75</v>
      </c>
      <c r="M161">
        <v>0.72</v>
      </c>
      <c r="N161">
        <v>0.08</v>
      </c>
      <c r="O161">
        <v>0</v>
      </c>
      <c r="P161">
        <v>0</v>
      </c>
      <c r="Q161">
        <v>0</v>
      </c>
      <c r="R161">
        <v>0</v>
      </c>
      <c r="S161">
        <v>0</v>
      </c>
      <c r="T161" s="8">
        <f t="shared" si="52"/>
        <v>0.39905238095238094</v>
      </c>
      <c r="U161" s="8">
        <f t="shared" si="40"/>
        <v>0.36486666666666667</v>
      </c>
      <c r="V161" s="8">
        <f t="shared" si="41"/>
        <v>0.16964285714285715</v>
      </c>
      <c r="W161" s="8">
        <f t="shared" si="42"/>
        <v>5.1309523809523812E-2</v>
      </c>
      <c r="X161" s="8">
        <f t="shared" si="43"/>
        <v>1.2485714285714286E-2</v>
      </c>
      <c r="Y161" s="8">
        <f t="shared" si="44"/>
        <v>2.2619047619047618E-3</v>
      </c>
      <c r="Z161" s="8">
        <f t="shared" si="45"/>
        <v>3.4285714285714285E-4</v>
      </c>
      <c r="AA161" s="8">
        <f t="shared" si="46"/>
        <v>3.8095238095238099E-5</v>
      </c>
      <c r="AB161" s="8">
        <f t="shared" si="47"/>
        <v>0</v>
      </c>
      <c r="AC161" s="8">
        <f t="shared" si="48"/>
        <v>0</v>
      </c>
      <c r="AD161" s="8">
        <f t="shared" si="49"/>
        <v>0</v>
      </c>
      <c r="AE161" s="8">
        <f t="shared" si="50"/>
        <v>0</v>
      </c>
      <c r="AF161" s="8">
        <f t="shared" si="53"/>
        <v>0</v>
      </c>
    </row>
    <row r="162" spans="5:32" x14ac:dyDescent="0.2">
      <c r="E162">
        <f t="shared" si="51"/>
        <v>5</v>
      </c>
      <c r="F162" t="s">
        <v>15</v>
      </c>
      <c r="G162">
        <v>663.72</v>
      </c>
      <c r="H162">
        <v>766.19</v>
      </c>
      <c r="I162">
        <v>438.63</v>
      </c>
      <c r="J162">
        <v>167.79</v>
      </c>
      <c r="K162">
        <v>49.62</v>
      </c>
      <c r="L162">
        <v>11.48</v>
      </c>
      <c r="M162">
        <v>2.1</v>
      </c>
      <c r="N162">
        <v>0.41</v>
      </c>
      <c r="O162">
        <v>0.05</v>
      </c>
      <c r="P162">
        <v>0</v>
      </c>
      <c r="Q162">
        <v>0.01</v>
      </c>
      <c r="R162">
        <v>0</v>
      </c>
      <c r="S162">
        <v>0</v>
      </c>
      <c r="T162" s="8">
        <f t="shared" si="52"/>
        <v>0.31605714285714287</v>
      </c>
      <c r="U162" s="8">
        <f t="shared" si="40"/>
        <v>0.36485238095238098</v>
      </c>
      <c r="V162" s="8">
        <f t="shared" si="41"/>
        <v>0.20887142857142857</v>
      </c>
      <c r="W162" s="8">
        <f t="shared" si="42"/>
        <v>7.9899999999999999E-2</v>
      </c>
      <c r="X162" s="8">
        <f t="shared" si="43"/>
        <v>2.3628571428571426E-2</v>
      </c>
      <c r="Y162" s="8">
        <f t="shared" si="44"/>
        <v>5.4666666666666665E-3</v>
      </c>
      <c r="Z162" s="8">
        <f t="shared" si="45"/>
        <v>1E-3</v>
      </c>
      <c r="AA162" s="8">
        <f t="shared" si="46"/>
        <v>1.9523809523809522E-4</v>
      </c>
      <c r="AB162" s="8">
        <f t="shared" si="47"/>
        <v>2.380952380952381E-5</v>
      </c>
      <c r="AC162" s="8">
        <f t="shared" si="48"/>
        <v>0</v>
      </c>
      <c r="AD162" s="8">
        <f t="shared" si="49"/>
        <v>4.7619047619047624E-6</v>
      </c>
      <c r="AE162" s="8">
        <f t="shared" si="50"/>
        <v>0</v>
      </c>
      <c r="AF162" s="8">
        <f t="shared" si="53"/>
        <v>0</v>
      </c>
    </row>
    <row r="163" spans="5:32" x14ac:dyDescent="0.2">
      <c r="E163">
        <f t="shared" si="51"/>
        <v>6</v>
      </c>
      <c r="F163" t="s">
        <v>16</v>
      </c>
      <c r="G163">
        <v>530.20000000000005</v>
      </c>
      <c r="H163">
        <v>726.74</v>
      </c>
      <c r="I163">
        <v>499.02</v>
      </c>
      <c r="J163">
        <v>232.86</v>
      </c>
      <c r="K163">
        <v>81.84</v>
      </c>
      <c r="L163">
        <v>22.53</v>
      </c>
      <c r="M163">
        <v>5.57</v>
      </c>
      <c r="N163">
        <v>1.03</v>
      </c>
      <c r="O163">
        <v>0.18</v>
      </c>
      <c r="P163">
        <v>0.03</v>
      </c>
      <c r="Q163">
        <v>0</v>
      </c>
      <c r="R163">
        <v>0</v>
      </c>
      <c r="S163">
        <v>0</v>
      </c>
      <c r="T163" s="8">
        <f t="shared" si="52"/>
        <v>0.25247619047619052</v>
      </c>
      <c r="U163" s="8">
        <f t="shared" si="40"/>
        <v>0.34606666666666669</v>
      </c>
      <c r="V163" s="8">
        <f t="shared" si="41"/>
        <v>0.23762857142857141</v>
      </c>
      <c r="W163" s="8">
        <f t="shared" si="42"/>
        <v>0.1108857142857143</v>
      </c>
      <c r="X163" s="8">
        <f t="shared" si="43"/>
        <v>3.8971428571428574E-2</v>
      </c>
      <c r="Y163" s="8">
        <f t="shared" si="44"/>
        <v>1.0728571428571429E-2</v>
      </c>
      <c r="Z163" s="8">
        <f t="shared" si="45"/>
        <v>2.6523809523809525E-3</v>
      </c>
      <c r="AA163" s="8">
        <f t="shared" si="46"/>
        <v>4.9047619047619048E-4</v>
      </c>
      <c r="AB163" s="8">
        <f t="shared" si="47"/>
        <v>8.5714285714285713E-5</v>
      </c>
      <c r="AC163" s="8">
        <f t="shared" si="48"/>
        <v>1.4285714285714285E-5</v>
      </c>
      <c r="AD163" s="8">
        <f t="shared" si="49"/>
        <v>0</v>
      </c>
      <c r="AE163" s="8">
        <f t="shared" si="50"/>
        <v>0</v>
      </c>
      <c r="AF163" s="8">
        <f t="shared" si="53"/>
        <v>0</v>
      </c>
    </row>
    <row r="164" spans="5:32" x14ac:dyDescent="0.2">
      <c r="E164">
        <f t="shared" si="51"/>
        <v>7</v>
      </c>
      <c r="F164" t="s">
        <v>17</v>
      </c>
      <c r="G164">
        <v>422.51</v>
      </c>
      <c r="H164">
        <v>671.42</v>
      </c>
      <c r="I164">
        <v>545.26</v>
      </c>
      <c r="J164">
        <v>289.83</v>
      </c>
      <c r="K164">
        <v>118.01</v>
      </c>
      <c r="L164">
        <v>38.11</v>
      </c>
      <c r="M164">
        <v>11.52</v>
      </c>
      <c r="N164">
        <v>2.44</v>
      </c>
      <c r="O164">
        <v>0.69</v>
      </c>
      <c r="P164">
        <v>0.19</v>
      </c>
      <c r="Q164">
        <v>0.02</v>
      </c>
      <c r="R164">
        <v>0</v>
      </c>
      <c r="S164">
        <v>0</v>
      </c>
      <c r="T164" s="8">
        <f t="shared" si="52"/>
        <v>0.20119523809523809</v>
      </c>
      <c r="U164" s="8">
        <f t="shared" si="40"/>
        <v>0.31972380952380952</v>
      </c>
      <c r="V164" s="8">
        <f t="shared" si="41"/>
        <v>0.25964761904761902</v>
      </c>
      <c r="W164" s="8">
        <f t="shared" si="42"/>
        <v>0.1380142857142857</v>
      </c>
      <c r="X164" s="8">
        <f t="shared" si="43"/>
        <v>5.6195238095238097E-2</v>
      </c>
      <c r="Y164" s="8">
        <f t="shared" si="44"/>
        <v>1.8147619047619048E-2</v>
      </c>
      <c r="Z164" s="8">
        <f t="shared" si="45"/>
        <v>5.4857142857142856E-3</v>
      </c>
      <c r="AA164" s="8">
        <f t="shared" si="46"/>
        <v>1.1619047619047618E-3</v>
      </c>
      <c r="AB164" s="8">
        <f t="shared" si="47"/>
        <v>3.2857142857142856E-4</v>
      </c>
      <c r="AC164" s="8">
        <f t="shared" si="48"/>
        <v>9.0476190476190477E-5</v>
      </c>
      <c r="AD164" s="8">
        <f t="shared" si="49"/>
        <v>9.5238095238095247E-6</v>
      </c>
      <c r="AE164" s="8">
        <f t="shared" si="50"/>
        <v>0</v>
      </c>
      <c r="AF164" s="8">
        <f t="shared" si="53"/>
        <v>0</v>
      </c>
    </row>
    <row r="165" spans="5:32" x14ac:dyDescent="0.2">
      <c r="E165">
        <f t="shared" si="51"/>
        <v>8</v>
      </c>
      <c r="F165" t="s">
        <v>18</v>
      </c>
      <c r="G165">
        <v>334.97</v>
      </c>
      <c r="H165">
        <v>613.17999999999995</v>
      </c>
      <c r="I165">
        <v>562.20000000000005</v>
      </c>
      <c r="J165">
        <v>344.71</v>
      </c>
      <c r="K165">
        <v>159.05000000000001</v>
      </c>
      <c r="L165">
        <v>60.38</v>
      </c>
      <c r="M165">
        <v>18.52</v>
      </c>
      <c r="N165">
        <v>5.35</v>
      </c>
      <c r="O165">
        <v>1.2</v>
      </c>
      <c r="P165">
        <v>0.35</v>
      </c>
      <c r="Q165">
        <v>0.08</v>
      </c>
      <c r="R165">
        <v>0</v>
      </c>
      <c r="S165">
        <v>0.01</v>
      </c>
      <c r="T165" s="8">
        <f t="shared" si="52"/>
        <v>0.15950952380952382</v>
      </c>
      <c r="U165" s="8">
        <f t="shared" si="40"/>
        <v>0.29199047619047619</v>
      </c>
      <c r="V165" s="8">
        <f t="shared" si="41"/>
        <v>0.26771428571428574</v>
      </c>
      <c r="W165" s="8">
        <f t="shared" si="42"/>
        <v>0.16414761904761904</v>
      </c>
      <c r="X165" s="8">
        <f t="shared" si="43"/>
        <v>7.5738095238095243E-2</v>
      </c>
      <c r="Y165" s="8">
        <f t="shared" si="44"/>
        <v>2.8752380952380953E-2</v>
      </c>
      <c r="Z165" s="8">
        <f t="shared" si="45"/>
        <v>8.8190476190476187E-3</v>
      </c>
      <c r="AA165" s="8">
        <f t="shared" si="46"/>
        <v>2.5476190476190473E-3</v>
      </c>
      <c r="AB165" s="8">
        <f t="shared" si="47"/>
        <v>5.7142857142857136E-4</v>
      </c>
      <c r="AC165" s="8">
        <f t="shared" si="48"/>
        <v>1.6666666666666666E-4</v>
      </c>
      <c r="AD165" s="8">
        <f t="shared" si="49"/>
        <v>3.8095238095238099E-5</v>
      </c>
      <c r="AE165" s="8">
        <f t="shared" si="50"/>
        <v>0</v>
      </c>
      <c r="AF165" s="8">
        <f t="shared" si="53"/>
        <v>4.7619047619047624E-6</v>
      </c>
    </row>
    <row r="166" spans="5:32" x14ac:dyDescent="0.2">
      <c r="E166">
        <f t="shared" si="51"/>
        <v>9</v>
      </c>
      <c r="F166" t="s">
        <v>19</v>
      </c>
      <c r="G166">
        <v>265.43</v>
      </c>
      <c r="H166">
        <v>548.63</v>
      </c>
      <c r="I166">
        <v>567.61</v>
      </c>
      <c r="J166">
        <v>388.94</v>
      </c>
      <c r="K166">
        <v>203.39</v>
      </c>
      <c r="L166">
        <v>82.86</v>
      </c>
      <c r="M166">
        <v>30.44</v>
      </c>
      <c r="N166">
        <v>9.11</v>
      </c>
      <c r="O166">
        <v>2.83</v>
      </c>
      <c r="P166">
        <v>0.62</v>
      </c>
      <c r="Q166">
        <v>0.11</v>
      </c>
      <c r="R166">
        <v>0.03</v>
      </c>
      <c r="S166">
        <v>0</v>
      </c>
      <c r="T166" s="8">
        <f t="shared" si="52"/>
        <v>0.12639523809523809</v>
      </c>
      <c r="U166" s="8">
        <f t="shared" si="40"/>
        <v>0.26125238095238096</v>
      </c>
      <c r="V166" s="8">
        <f t="shared" si="41"/>
        <v>0.27029047619047619</v>
      </c>
      <c r="W166" s="8">
        <f t="shared" si="42"/>
        <v>0.1852095238095238</v>
      </c>
      <c r="X166" s="8">
        <f t="shared" si="43"/>
        <v>9.685238095238094E-2</v>
      </c>
      <c r="Y166" s="8">
        <f t="shared" si="44"/>
        <v>3.9457142857142857E-2</v>
      </c>
      <c r="Z166" s="8">
        <f t="shared" si="45"/>
        <v>1.4495238095238096E-2</v>
      </c>
      <c r="AA166" s="8">
        <f t="shared" si="46"/>
        <v>4.3380952380952381E-3</v>
      </c>
      <c r="AB166" s="8">
        <f t="shared" si="47"/>
        <v>1.3476190476190476E-3</v>
      </c>
      <c r="AC166" s="8">
        <f t="shared" si="48"/>
        <v>2.9523809523809521E-4</v>
      </c>
      <c r="AD166" s="8">
        <f t="shared" si="49"/>
        <v>5.2380952380952384E-5</v>
      </c>
      <c r="AE166" s="8">
        <f t="shared" si="50"/>
        <v>1.4285714285714285E-5</v>
      </c>
      <c r="AF166" s="8">
        <f t="shared" si="53"/>
        <v>0</v>
      </c>
    </row>
    <row r="167" spans="5:32" x14ac:dyDescent="0.2">
      <c r="E167">
        <f t="shared" si="51"/>
        <v>10</v>
      </c>
      <c r="F167" t="s">
        <v>20</v>
      </c>
      <c r="G167">
        <v>212.23</v>
      </c>
      <c r="H167">
        <v>483.04</v>
      </c>
      <c r="I167">
        <v>554.29999999999995</v>
      </c>
      <c r="J167">
        <v>426.03</v>
      </c>
      <c r="K167">
        <v>245.88</v>
      </c>
      <c r="L167">
        <v>114.08</v>
      </c>
      <c r="M167">
        <v>43.52</v>
      </c>
      <c r="N167">
        <v>14.81</v>
      </c>
      <c r="O167">
        <v>4.47</v>
      </c>
      <c r="P167">
        <v>1.3</v>
      </c>
      <c r="Q167">
        <v>0.25</v>
      </c>
      <c r="R167">
        <v>7.0000000000000007E-2</v>
      </c>
      <c r="S167">
        <v>0.02</v>
      </c>
      <c r="T167" s="8">
        <f t="shared" si="52"/>
        <v>0.10106190476190476</v>
      </c>
      <c r="U167" s="8">
        <f t="shared" si="40"/>
        <v>0.23001904761904762</v>
      </c>
      <c r="V167" s="8">
        <f t="shared" si="41"/>
        <v>0.26395238095238094</v>
      </c>
      <c r="W167" s="8">
        <f t="shared" si="42"/>
        <v>0.20287142857142856</v>
      </c>
      <c r="X167" s="8">
        <f t="shared" si="43"/>
        <v>0.11708571428571428</v>
      </c>
      <c r="Y167" s="8">
        <f t="shared" si="44"/>
        <v>5.4323809523809524E-2</v>
      </c>
      <c r="Z167" s="8">
        <f t="shared" si="45"/>
        <v>2.0723809523809526E-2</v>
      </c>
      <c r="AA167" s="8">
        <f t="shared" si="46"/>
        <v>7.0523809523809523E-3</v>
      </c>
      <c r="AB167" s="8">
        <f t="shared" si="47"/>
        <v>2.1285714285714285E-3</v>
      </c>
      <c r="AC167" s="8">
        <f t="shared" si="48"/>
        <v>6.1904761904761911E-4</v>
      </c>
      <c r="AD167" s="8">
        <f t="shared" si="49"/>
        <v>1.1904761904761905E-4</v>
      </c>
      <c r="AE167" s="8">
        <f t="shared" si="50"/>
        <v>3.3333333333333335E-5</v>
      </c>
      <c r="AF167" s="8">
        <f t="shared" si="53"/>
        <v>9.5238095238095247E-6</v>
      </c>
    </row>
    <row r="168" spans="5:32" x14ac:dyDescent="0.2">
      <c r="E168">
        <f t="shared" si="51"/>
        <v>11</v>
      </c>
      <c r="F168" t="s">
        <v>21</v>
      </c>
      <c r="G168">
        <v>169.08</v>
      </c>
      <c r="H168">
        <v>425.59</v>
      </c>
      <c r="I168">
        <v>529.46</v>
      </c>
      <c r="J168">
        <v>449.1</v>
      </c>
      <c r="K168">
        <v>284.45999999999998</v>
      </c>
      <c r="L168">
        <v>145.82</v>
      </c>
      <c r="M168">
        <v>62.12</v>
      </c>
      <c r="N168">
        <v>23.29</v>
      </c>
      <c r="O168">
        <v>7.87</v>
      </c>
      <c r="P168">
        <v>2.34</v>
      </c>
      <c r="Q168">
        <v>0.64</v>
      </c>
      <c r="R168">
        <v>0.19</v>
      </c>
      <c r="S168">
        <v>0.04</v>
      </c>
      <c r="T168" s="8">
        <f t="shared" si="52"/>
        <v>8.0514285714285719E-2</v>
      </c>
      <c r="U168" s="8">
        <f t="shared" si="40"/>
        <v>0.20266190476190474</v>
      </c>
      <c r="V168" s="8">
        <f t="shared" si="41"/>
        <v>0.25212380952380953</v>
      </c>
      <c r="W168" s="8">
        <f t="shared" si="42"/>
        <v>0.21385714285714286</v>
      </c>
      <c r="X168" s="8">
        <f t="shared" si="43"/>
        <v>0.13545714285714286</v>
      </c>
      <c r="Y168" s="8">
        <f t="shared" si="44"/>
        <v>6.9438095238095229E-2</v>
      </c>
      <c r="Z168" s="8">
        <f t="shared" si="45"/>
        <v>2.9580952380952381E-2</v>
      </c>
      <c r="AA168" s="8">
        <f t="shared" si="46"/>
        <v>1.1090476190476191E-2</v>
      </c>
      <c r="AB168" s="8">
        <f t="shared" si="47"/>
        <v>3.7476190476190478E-3</v>
      </c>
      <c r="AC168" s="8">
        <f t="shared" si="48"/>
        <v>1.1142857142857141E-3</v>
      </c>
      <c r="AD168" s="8">
        <f t="shared" si="49"/>
        <v>3.0476190476190479E-4</v>
      </c>
      <c r="AE168" s="8">
        <f t="shared" si="50"/>
        <v>9.0476190476190477E-5</v>
      </c>
      <c r="AF168" s="8">
        <f t="shared" si="53"/>
        <v>1.9047619047619049E-5</v>
      </c>
    </row>
    <row r="169" spans="5:32" x14ac:dyDescent="0.2">
      <c r="T169" s="8">
        <f t="shared" ref="T169" si="54">G169/$C$17</f>
        <v>0</v>
      </c>
      <c r="U169" s="8">
        <f t="shared" ref="U169:AF169" si="55">H169/$C$17</f>
        <v>0</v>
      </c>
      <c r="V169" s="8">
        <f t="shared" si="55"/>
        <v>0</v>
      </c>
      <c r="W169" s="8">
        <f t="shared" si="55"/>
        <v>0</v>
      </c>
      <c r="X169" s="8">
        <f t="shared" si="55"/>
        <v>0</v>
      </c>
      <c r="Y169" s="8">
        <f t="shared" si="55"/>
        <v>0</v>
      </c>
      <c r="Z169" s="8">
        <f t="shared" si="55"/>
        <v>0</v>
      </c>
      <c r="AA169" s="8">
        <f t="shared" si="55"/>
        <v>0</v>
      </c>
      <c r="AB169" s="8">
        <f t="shared" si="55"/>
        <v>0</v>
      </c>
      <c r="AC169" s="8">
        <f t="shared" si="55"/>
        <v>0</v>
      </c>
      <c r="AD169" s="8">
        <f t="shared" si="55"/>
        <v>0</v>
      </c>
      <c r="AE169" s="8">
        <f t="shared" si="55"/>
        <v>0</v>
      </c>
      <c r="AF169" s="8">
        <f t="shared" si="55"/>
        <v>0</v>
      </c>
    </row>
    <row r="170" spans="5:32" x14ac:dyDescent="0.2">
      <c r="F170" s="1" t="s">
        <v>23</v>
      </c>
    </row>
    <row r="171" spans="5:32" x14ac:dyDescent="0.2">
      <c r="F171" t="s">
        <v>22</v>
      </c>
      <c r="G171">
        <v>2.5000000000000001E-2</v>
      </c>
      <c r="H171">
        <v>50</v>
      </c>
      <c r="I171">
        <v>0.97499999999999998</v>
      </c>
    </row>
    <row r="172" spans="5:32" x14ac:dyDescent="0.2">
      <c r="G172" t="s">
        <v>8</v>
      </c>
      <c r="H172" t="s">
        <v>9</v>
      </c>
      <c r="I172" t="s">
        <v>10</v>
      </c>
      <c r="L172" t="s">
        <v>25</v>
      </c>
      <c r="M172" t="s">
        <v>26</v>
      </c>
      <c r="N172" t="s">
        <v>27</v>
      </c>
    </row>
    <row r="173" spans="5:32" x14ac:dyDescent="0.2">
      <c r="F173">
        <v>1</v>
      </c>
      <c r="G173">
        <v>0.78106060606060601</v>
      </c>
      <c r="H173">
        <v>0.810606060606061</v>
      </c>
      <c r="I173">
        <v>0.84175084175084203</v>
      </c>
      <c r="K173">
        <f>E158</f>
        <v>1</v>
      </c>
      <c r="L173">
        <f t="shared" ref="L173:L183" si="56">G173</f>
        <v>0.78106060606060601</v>
      </c>
      <c r="M173">
        <f t="shared" ref="M173:M183" si="57">I173</f>
        <v>0.84175084175084203</v>
      </c>
      <c r="N173">
        <f t="shared" ref="N173:N183" si="58">H173</f>
        <v>0.810606060606061</v>
      </c>
    </row>
    <row r="174" spans="5:32" x14ac:dyDescent="0.2">
      <c r="F174">
        <v>2</v>
      </c>
      <c r="G174">
        <v>0.79346089150546695</v>
      </c>
      <c r="H174">
        <v>0.81455004205214498</v>
      </c>
      <c r="I174">
        <v>0.83683767872161496</v>
      </c>
      <c r="K174">
        <f t="shared" ref="K174:K183" si="59">E159</f>
        <v>2</v>
      </c>
      <c r="L174">
        <f t="shared" si="56"/>
        <v>0.79346089150546695</v>
      </c>
      <c r="M174">
        <f t="shared" si="57"/>
        <v>0.83683767872161496</v>
      </c>
      <c r="N174">
        <f t="shared" si="58"/>
        <v>0.81455004205214498</v>
      </c>
    </row>
    <row r="175" spans="5:32" x14ac:dyDescent="0.2">
      <c r="F175">
        <v>3</v>
      </c>
      <c r="G175">
        <v>0.79593609865470905</v>
      </c>
      <c r="H175">
        <v>0.81306053811659196</v>
      </c>
      <c r="I175">
        <v>0.83522982062780304</v>
      </c>
      <c r="K175">
        <f t="shared" si="59"/>
        <v>3</v>
      </c>
      <c r="L175">
        <f t="shared" si="56"/>
        <v>0.79593609865470905</v>
      </c>
      <c r="M175">
        <f t="shared" si="57"/>
        <v>0.83522982062780304</v>
      </c>
      <c r="N175">
        <f t="shared" si="58"/>
        <v>0.81306053811659196</v>
      </c>
    </row>
    <row r="176" spans="5:32" x14ac:dyDescent="0.2">
      <c r="F176">
        <v>4</v>
      </c>
      <c r="G176">
        <v>0.801892346509672</v>
      </c>
      <c r="H176">
        <v>0.813708999158957</v>
      </c>
      <c r="I176">
        <v>0.83015138772077401</v>
      </c>
      <c r="K176">
        <f t="shared" si="59"/>
        <v>4</v>
      </c>
      <c r="L176">
        <f t="shared" si="56"/>
        <v>0.801892346509672</v>
      </c>
      <c r="M176">
        <f t="shared" si="57"/>
        <v>0.83015138772077401</v>
      </c>
      <c r="N176">
        <f t="shared" si="58"/>
        <v>0.813708999158957</v>
      </c>
    </row>
    <row r="177" spans="6:14" x14ac:dyDescent="0.2">
      <c r="F177">
        <v>5</v>
      </c>
      <c r="G177">
        <v>0.79962146702557202</v>
      </c>
      <c r="H177">
        <v>0.81359353970390302</v>
      </c>
      <c r="I177">
        <v>0.82657301480484502</v>
      </c>
      <c r="K177">
        <f t="shared" si="59"/>
        <v>5</v>
      </c>
      <c r="L177">
        <f t="shared" si="56"/>
        <v>0.79962146702557202</v>
      </c>
      <c r="M177">
        <f t="shared" si="57"/>
        <v>0.82657301480484502</v>
      </c>
      <c r="N177">
        <f t="shared" si="58"/>
        <v>0.81359353970390302</v>
      </c>
    </row>
    <row r="178" spans="6:14" x14ac:dyDescent="0.2">
      <c r="F178">
        <v>6</v>
      </c>
      <c r="G178">
        <v>0.80148584244463095</v>
      </c>
      <c r="H178">
        <v>0.81440986823661299</v>
      </c>
      <c r="I178">
        <v>0.82888281469021596</v>
      </c>
      <c r="K178">
        <f t="shared" si="59"/>
        <v>6</v>
      </c>
      <c r="L178">
        <f t="shared" si="56"/>
        <v>0.80148584244463095</v>
      </c>
      <c r="M178">
        <f t="shared" si="57"/>
        <v>0.82888281469021596</v>
      </c>
      <c r="N178">
        <f t="shared" si="58"/>
        <v>0.81440986823661299</v>
      </c>
    </row>
    <row r="179" spans="6:14" x14ac:dyDescent="0.2">
      <c r="F179">
        <v>7</v>
      </c>
      <c r="G179">
        <v>0.80237265737626196</v>
      </c>
      <c r="H179">
        <v>0.81451225372417102</v>
      </c>
      <c r="I179">
        <v>0.82389476213359003</v>
      </c>
      <c r="K179">
        <f t="shared" si="59"/>
        <v>7</v>
      </c>
      <c r="L179">
        <f t="shared" si="56"/>
        <v>0.80237265737626196</v>
      </c>
      <c r="M179">
        <f t="shared" si="57"/>
        <v>0.82389476213359003</v>
      </c>
      <c r="N179">
        <f t="shared" si="58"/>
        <v>0.81451225372417102</v>
      </c>
    </row>
    <row r="180" spans="6:14" x14ac:dyDescent="0.2">
      <c r="F180">
        <v>8</v>
      </c>
      <c r="G180">
        <v>0.80359545836837698</v>
      </c>
      <c r="H180">
        <v>0.81455004205214498</v>
      </c>
      <c r="I180">
        <v>0.82601450798990705</v>
      </c>
      <c r="K180">
        <f t="shared" si="59"/>
        <v>8</v>
      </c>
      <c r="L180">
        <f t="shared" si="56"/>
        <v>0.80359545836837698</v>
      </c>
      <c r="M180">
        <f t="shared" si="57"/>
        <v>0.82601450798990705</v>
      </c>
      <c r="N180">
        <f t="shared" si="58"/>
        <v>0.81455004205214498</v>
      </c>
    </row>
    <row r="181" spans="6:14" x14ac:dyDescent="0.2">
      <c r="F181">
        <v>9</v>
      </c>
      <c r="G181">
        <v>0.80343457943925201</v>
      </c>
      <c r="H181">
        <v>0.81429906542056096</v>
      </c>
      <c r="I181">
        <v>0.82356074766355103</v>
      </c>
      <c r="K181">
        <f t="shared" si="59"/>
        <v>9</v>
      </c>
      <c r="L181">
        <f t="shared" si="56"/>
        <v>0.80343457943925201</v>
      </c>
      <c r="M181">
        <f t="shared" si="57"/>
        <v>0.82356074766355103</v>
      </c>
      <c r="N181">
        <f t="shared" si="58"/>
        <v>0.81429906542056096</v>
      </c>
    </row>
    <row r="182" spans="6:14" x14ac:dyDescent="0.2">
      <c r="F182">
        <v>10</v>
      </c>
      <c r="G182">
        <v>0.80474768713204403</v>
      </c>
      <c r="H182">
        <v>0.81438183347350701</v>
      </c>
      <c r="I182">
        <v>0.822548359966358</v>
      </c>
      <c r="K182">
        <f t="shared" si="59"/>
        <v>10</v>
      </c>
      <c r="L182">
        <f t="shared" si="56"/>
        <v>0.80474768713204403</v>
      </c>
      <c r="M182">
        <f t="shared" si="57"/>
        <v>0.822548359966358</v>
      </c>
      <c r="N182">
        <f t="shared" si="58"/>
        <v>0.81438183347350701</v>
      </c>
    </row>
    <row r="183" spans="6:14" x14ac:dyDescent="0.2">
      <c r="F183">
        <v>11</v>
      </c>
      <c r="G183">
        <v>0.806953363914373</v>
      </c>
      <c r="H183">
        <v>0.81437308868501501</v>
      </c>
      <c r="I183">
        <v>0.82340214067278295</v>
      </c>
      <c r="K183">
        <f t="shared" si="59"/>
        <v>11</v>
      </c>
      <c r="L183">
        <f t="shared" si="56"/>
        <v>0.806953363914373</v>
      </c>
      <c r="M183">
        <f t="shared" si="57"/>
        <v>0.82340214067278295</v>
      </c>
      <c r="N183">
        <f t="shared" si="58"/>
        <v>0.81437308868501501</v>
      </c>
    </row>
    <row r="194" spans="21:21" x14ac:dyDescent="0.2">
      <c r="U194">
        <v>8</v>
      </c>
    </row>
    <row r="195" spans="21:21" x14ac:dyDescent="0.2">
      <c r="U195">
        <v>20</v>
      </c>
    </row>
    <row r="196" spans="21:21" x14ac:dyDescent="0.2">
      <c r="U196">
        <v>25</v>
      </c>
    </row>
    <row r="197" spans="21:21" x14ac:dyDescent="0.2">
      <c r="U197">
        <v>22</v>
      </c>
    </row>
    <row r="198" spans="21:21" x14ac:dyDescent="0.2">
      <c r="U198">
        <v>25</v>
      </c>
    </row>
    <row r="212" spans="11:17" x14ac:dyDescent="0.2">
      <c r="K212" s="4"/>
    </row>
    <row r="213" spans="11:17" x14ac:dyDescent="0.2">
      <c r="K213" s="4"/>
      <c r="L213" s="4"/>
    </row>
    <row r="214" spans="11:17" x14ac:dyDescent="0.2">
      <c r="K214" s="4"/>
      <c r="L214" s="4"/>
      <c r="M214" s="4"/>
    </row>
    <row r="215" spans="11:17" x14ac:dyDescent="0.2">
      <c r="K215" s="4"/>
      <c r="L215" s="4"/>
      <c r="M215" s="4"/>
    </row>
    <row r="216" spans="11:17" x14ac:dyDescent="0.2">
      <c r="K216" s="4"/>
      <c r="L216" s="4"/>
      <c r="M216" s="4"/>
    </row>
    <row r="217" spans="11:17" x14ac:dyDescent="0.2">
      <c r="K217" s="4"/>
      <c r="L217" s="4"/>
      <c r="M217" s="4"/>
      <c r="N217" s="4"/>
    </row>
    <row r="218" spans="11:17" x14ac:dyDescent="0.2">
      <c r="K218" s="4"/>
      <c r="L218" s="4"/>
      <c r="M218" s="4"/>
      <c r="N218" s="4"/>
      <c r="O218" s="4"/>
    </row>
    <row r="219" spans="11:17" x14ac:dyDescent="0.2">
      <c r="K219" s="4"/>
      <c r="L219" s="4"/>
      <c r="M219" s="4"/>
      <c r="N219" s="4"/>
      <c r="O219" s="4"/>
    </row>
    <row r="220" spans="11:17" x14ac:dyDescent="0.2">
      <c r="K220" s="4"/>
      <c r="L220" s="4"/>
      <c r="M220" s="4"/>
      <c r="N220" s="4"/>
      <c r="O220" s="4"/>
      <c r="P220" s="4"/>
      <c r="Q220" s="4"/>
    </row>
    <row r="221" spans="11:17" x14ac:dyDescent="0.2">
      <c r="K221" s="4"/>
      <c r="L221" s="4"/>
      <c r="M221" s="4"/>
      <c r="N221" s="4"/>
      <c r="O221" s="4"/>
      <c r="P221" s="4"/>
      <c r="Q221" s="4"/>
    </row>
    <row r="222" spans="11:17" x14ac:dyDescent="0.2">
      <c r="K222" s="4"/>
      <c r="L222" s="4"/>
      <c r="M222" s="4"/>
      <c r="N222" s="4"/>
      <c r="O222" s="4"/>
      <c r="P222" s="4"/>
    </row>
    <row r="223" spans="11:17" x14ac:dyDescent="0.2">
      <c r="N223" s="4"/>
      <c r="O223" s="4"/>
      <c r="P223" s="4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tabSelected="1" workbookViewId="0">
      <selection activeCell="A8" sqref="A8"/>
    </sheetView>
  </sheetViews>
  <sheetFormatPr defaultRowHeight="12.75" x14ac:dyDescent="0.2"/>
  <cols>
    <col min="1" max="1" width="82.85546875" customWidth="1"/>
  </cols>
  <sheetData>
    <row r="1" spans="1:1" ht="18" x14ac:dyDescent="0.25">
      <c r="A1" s="11" t="s">
        <v>69</v>
      </c>
    </row>
    <row r="2" spans="1:1" ht="25.5" x14ac:dyDescent="0.2">
      <c r="A2" s="12" t="s">
        <v>70</v>
      </c>
    </row>
    <row r="3" spans="1:1" ht="14.25" customHeight="1" x14ac:dyDescent="0.2">
      <c r="A3" s="12" t="s">
        <v>71</v>
      </c>
    </row>
    <row r="4" spans="1:1" ht="14.25" customHeight="1" x14ac:dyDescent="0.2">
      <c r="A4" s="12" t="s">
        <v>72</v>
      </c>
    </row>
    <row r="5" spans="1:1" ht="14.25" customHeight="1" x14ac:dyDescent="0.2">
      <c r="A5" s="12" t="s">
        <v>73</v>
      </c>
    </row>
    <row r="6" spans="1:1" x14ac:dyDescent="0.2">
      <c r="A6" s="12"/>
    </row>
    <row r="7" spans="1:1" x14ac:dyDescent="0.2">
      <c r="A7" s="12"/>
    </row>
    <row r="8" spans="1:1" x14ac:dyDescent="0.2">
      <c r="A8" s="12"/>
    </row>
    <row r="9" spans="1:1" x14ac:dyDescent="0.2">
      <c r="A9" s="12"/>
    </row>
    <row r="10" spans="1:1" x14ac:dyDescent="0.2">
      <c r="A10" s="12"/>
    </row>
    <row r="11" spans="1:1" x14ac:dyDescent="0.2">
      <c r="A11" s="12"/>
    </row>
    <row r="12" spans="1:1" x14ac:dyDescent="0.2">
      <c r="A12" s="12"/>
    </row>
    <row r="13" spans="1:1" x14ac:dyDescent="0.2">
      <c r="A13" s="12"/>
    </row>
    <row r="14" spans="1:1" x14ac:dyDescent="0.2">
      <c r="A14" s="12"/>
    </row>
    <row r="15" spans="1:1" x14ac:dyDescent="0.2">
      <c r="A15" s="12"/>
    </row>
    <row r="16" spans="1:1" x14ac:dyDescent="0.2">
      <c r="A16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Possums</vt:lpstr>
      <vt:lpstr>Stoats</vt:lpstr>
      <vt:lpstr>Rats</vt:lpstr>
      <vt:lpstr>Explanation</vt:lpstr>
    </vt:vector>
  </TitlesOfParts>
  <Company>Landcare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Aaron McGlinchy</cp:lastModifiedBy>
  <dcterms:created xsi:type="dcterms:W3CDTF">2011-03-15T22:49:35Z</dcterms:created>
  <dcterms:modified xsi:type="dcterms:W3CDTF">2014-11-07T02:01:26Z</dcterms:modified>
</cp:coreProperties>
</file>