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University Lincoln\Papers\LTET paper\Data\"/>
    </mc:Choice>
  </mc:AlternateContent>
  <xr:revisionPtr revIDLastSave="0" documentId="13_ncr:1_{AB755AE2-B16F-491C-BC11-D31336FBE50F}" xr6:coauthVersionLast="47" xr6:coauthVersionMax="47" xr10:uidLastSave="{00000000-0000-0000-0000-000000000000}"/>
  <bookViews>
    <workbookView xWindow="-108" yWindow="-108" windowWidth="23256" windowHeight="14016" xr2:uid="{66B6A9D5-1458-4D4E-95E1-C7C938C87B1B}"/>
  </bookViews>
  <sheets>
    <sheet name="Sheet1" sheetId="1" r:id="rId1"/>
  </sheets>
  <definedNames>
    <definedName name="LTET_dat" localSheetId="0">Sheet1!$A$1:$AC$33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C66D1C-E986-43A6-8665-FABE7B71E591}" name="LTET_dat" type="6" refreshedVersion="7" background="1" saveData="1">
    <textPr codePage="850" sourceFile="C:\Users\Andrea\Documents\University Lincoln\Experiments\LTET study\stats\data\LTET_dat.csv" comma="1">
      <textFields count="6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<sst xmlns="http://schemas.openxmlformats.org/spreadsheetml/2006/main" count="129" uniqueCount="43">
  <si>
    <t>N_kg_ha</t>
  </si>
  <si>
    <t>TC_g_kg</t>
  </si>
  <si>
    <t>TN_g_kg</t>
  </si>
  <si>
    <t>TP_g_kg</t>
  </si>
  <si>
    <t>DOC_mg_kg</t>
  </si>
  <si>
    <t>DN_mg_kg</t>
  </si>
  <si>
    <t>NH4N_mg_kg</t>
  </si>
  <si>
    <t>NO3N_mg_kg</t>
  </si>
  <si>
    <t>MiClN1</t>
  </si>
  <si>
    <t>infrequent</t>
  </si>
  <si>
    <t>infrequent_left</t>
  </si>
  <si>
    <t>M0N1</t>
  </si>
  <si>
    <t>no</t>
  </si>
  <si>
    <t>no_no</t>
  </si>
  <si>
    <t>NA</t>
  </si>
  <si>
    <t>MfClN1</t>
  </si>
  <si>
    <t>frequent</t>
  </si>
  <si>
    <t>frequent_left</t>
  </si>
  <si>
    <t>MfClN0</t>
  </si>
  <si>
    <t>MiCrN0</t>
  </si>
  <si>
    <t>infrequent_removed</t>
  </si>
  <si>
    <t>MiClN0</t>
  </si>
  <si>
    <t>MiCrN1</t>
  </si>
  <si>
    <t>M0N0</t>
  </si>
  <si>
    <t>Number</t>
  </si>
  <si>
    <t>Block</t>
  </si>
  <si>
    <t>Treatment</t>
  </si>
  <si>
    <t>Mowing</t>
  </si>
  <si>
    <t>Mowing_Clippings</t>
  </si>
  <si>
    <t>WC_%</t>
  </si>
  <si>
    <t>Soil_gDM_g</t>
  </si>
  <si>
    <t>BicarbP_mg_kg</t>
  </si>
  <si>
    <t>MicrBiom_C_mg_kg</t>
  </si>
  <si>
    <t>MicrBiom_N_mg_kg</t>
  </si>
  <si>
    <t>MicrBiom_P_mg_kg</t>
  </si>
  <si>
    <t>Shoot_g_cm2</t>
  </si>
  <si>
    <t>Root_g_cm3</t>
  </si>
  <si>
    <t>Shoot_C_conc_mg_g</t>
  </si>
  <si>
    <t>Shoot_N_conc_mg_g</t>
  </si>
  <si>
    <t>Shoot_P_conc_mg_g</t>
  </si>
  <si>
    <t>Root_C_conc_mg_g</t>
  </si>
  <si>
    <t>Root_N_conc_mg_g</t>
  </si>
  <si>
    <t>Root_P_conc_mg_g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</si>
</sst>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TET_dat" connectionId="1" xr16:uid="{E8DA62E7-B31B-42F2-957F-4443B283822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2F9C-6902-4553-9748-0E21142A252B}">
  <dimension ref="A1:AA33"/>
  <sheetViews>
    <sheetView tabSelected="1" workbookViewId="0">
      <selection activeCell="N2" sqref="N2"/>
    </sheetView>
  </sheetViews>
  <sheetFormatPr defaultRowHeight="14.4" x14ac:dyDescent="0.3"/>
  <cols>
    <col min="1" max="1" width="7.77734375" bestFit="1" customWidth="1"/>
    <col min="2" max="2" width="5.5546875" bestFit="1" customWidth="1"/>
    <col min="3" max="3" width="9.6640625" bestFit="1" customWidth="1"/>
    <col min="4" max="4" width="10.21875" bestFit="1" customWidth="1"/>
    <col min="5" max="5" width="19.33203125" bestFit="1" customWidth="1"/>
    <col min="6" max="6" width="8.33203125" bestFit="1" customWidth="1"/>
    <col min="7" max="7" width="9.6640625" bestFit="1" customWidth="1"/>
    <col min="8" max="8" width="9.5546875" bestFit="1" customWidth="1"/>
    <col min="9" max="9" width="12.77734375" bestFit="1" customWidth="1"/>
    <col min="10" max="10" width="13" bestFit="1" customWidth="1"/>
    <col min="11" max="11" width="12.77734375" bestFit="1" customWidth="1"/>
    <col min="12" max="12" width="11.6640625" bestFit="1" customWidth="1"/>
    <col min="13" max="13" width="11.88671875" bestFit="1" customWidth="1"/>
    <col min="14" max="14" width="11.6640625" bestFit="1" customWidth="1"/>
    <col min="15" max="15" width="7.6640625" bestFit="1" customWidth="1"/>
    <col min="16" max="16" width="7.77734375" bestFit="1" customWidth="1"/>
    <col min="17" max="17" width="7.88671875" bestFit="1" customWidth="1"/>
    <col min="18" max="18" width="8.21875" bestFit="1" customWidth="1"/>
    <col min="19" max="19" width="7.88671875" bestFit="1" customWidth="1"/>
    <col min="20" max="21" width="12" bestFit="1" customWidth="1"/>
    <col min="22" max="22" width="11.33203125" bestFit="1" customWidth="1"/>
    <col min="23" max="23" width="12.44140625" bestFit="1" customWidth="1"/>
    <col min="24" max="24" width="12.77734375" bestFit="1" customWidth="1"/>
    <col min="25" max="25" width="12.33203125" bestFit="1" customWidth="1"/>
    <col min="26" max="26" width="12.77734375" bestFit="1" customWidth="1"/>
    <col min="27" max="27" width="12.33203125" bestFit="1" customWidth="1"/>
    <col min="28" max="28" width="17.21875" bestFit="1" customWidth="1"/>
    <col min="29" max="29" width="16.88671875" bestFit="1" customWidth="1"/>
  </cols>
  <sheetData>
    <row r="1" spans="1:27" x14ac:dyDescent="0.3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0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29</v>
      </c>
      <c r="P1" t="s">
        <v>30</v>
      </c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31</v>
      </c>
      <c r="W1" t="s">
        <v>6</v>
      </c>
      <c r="X1" t="s">
        <v>7</v>
      </c>
      <c r="Y1" t="s">
        <v>32</v>
      </c>
      <c r="Z1" t="s">
        <v>33</v>
      </c>
      <c r="AA1" t="s">
        <v>34</v>
      </c>
    </row>
    <row r="2" spans="1:27" x14ac:dyDescent="0.3">
      <c r="A2">
        <v>1</v>
      </c>
      <c r="B2">
        <v>1</v>
      </c>
      <c r="C2" t="s">
        <v>8</v>
      </c>
      <c r="D2" t="s">
        <v>9</v>
      </c>
      <c r="E2" t="s">
        <v>10</v>
      </c>
      <c r="F2">
        <v>50</v>
      </c>
      <c r="G2">
        <v>409.68</v>
      </c>
      <c r="H2">
        <v>10761.16</v>
      </c>
      <c r="I2">
        <v>408.82</v>
      </c>
      <c r="J2">
        <v>23.58</v>
      </c>
      <c r="K2">
        <v>2.85</v>
      </c>
      <c r="L2">
        <v>382.15</v>
      </c>
      <c r="M2">
        <v>13.51</v>
      </c>
      <c r="N2">
        <v>1.44</v>
      </c>
      <c r="O2">
        <f>0.2308*(100)</f>
        <v>23.080000000000002</v>
      </c>
      <c r="P2">
        <v>0.8125</v>
      </c>
      <c r="Q2">
        <v>32.146999999999998</v>
      </c>
      <c r="R2">
        <v>2.9750000000000001</v>
      </c>
      <c r="S2">
        <v>0.66</v>
      </c>
      <c r="T2">
        <v>116.328095492055</v>
      </c>
      <c r="U2">
        <v>52.417704004850798</v>
      </c>
      <c r="V2">
        <v>58.5</v>
      </c>
      <c r="W2">
        <v>2.44</v>
      </c>
      <c r="X2">
        <v>2.5369999999999999</v>
      </c>
      <c r="Y2">
        <v>358.16319799477202</v>
      </c>
      <c r="Z2">
        <v>55.866175263073899</v>
      </c>
      <c r="AA2">
        <v>19.569339111592601</v>
      </c>
    </row>
    <row r="3" spans="1:27" x14ac:dyDescent="0.3">
      <c r="A3">
        <v>2</v>
      </c>
      <c r="B3">
        <v>1</v>
      </c>
      <c r="C3" t="s">
        <v>11</v>
      </c>
      <c r="D3" t="s">
        <v>12</v>
      </c>
      <c r="E3" t="s">
        <v>13</v>
      </c>
      <c r="F3">
        <v>50</v>
      </c>
      <c r="G3">
        <v>1943.46</v>
      </c>
      <c r="H3">
        <v>13621.09</v>
      </c>
      <c r="I3">
        <v>421.31</v>
      </c>
      <c r="J3">
        <v>19.920000000000002</v>
      </c>
      <c r="K3">
        <v>2.11</v>
      </c>
      <c r="L3">
        <v>398.28</v>
      </c>
      <c r="M3">
        <v>10.39</v>
      </c>
      <c r="N3">
        <v>1.72</v>
      </c>
      <c r="O3">
        <f>0.2262*(100)</f>
        <v>22.62</v>
      </c>
      <c r="P3">
        <v>0.8155</v>
      </c>
      <c r="Q3">
        <v>30.585000000000001</v>
      </c>
      <c r="R3">
        <v>2.8919999999999999</v>
      </c>
      <c r="S3">
        <v>0.68200000000000005</v>
      </c>
      <c r="T3">
        <v>90.375177425249106</v>
      </c>
      <c r="U3">
        <v>50.124049196628199</v>
      </c>
      <c r="V3">
        <v>67</v>
      </c>
      <c r="W3">
        <v>11.223000000000001</v>
      </c>
      <c r="X3">
        <v>3.3340000000000001</v>
      </c>
      <c r="Y3">
        <v>333.01354129590999</v>
      </c>
      <c r="Z3">
        <v>26.128313678441501</v>
      </c>
      <c r="AA3">
        <v>14.1915864166244</v>
      </c>
    </row>
    <row r="4" spans="1:27" x14ac:dyDescent="0.3">
      <c r="A4">
        <v>3</v>
      </c>
      <c r="B4">
        <v>1</v>
      </c>
      <c r="C4" t="s">
        <v>15</v>
      </c>
      <c r="D4" t="s">
        <v>16</v>
      </c>
      <c r="E4" t="s">
        <v>17</v>
      </c>
      <c r="F4">
        <v>50</v>
      </c>
      <c r="G4">
        <v>248.83</v>
      </c>
      <c r="H4">
        <v>7626.46</v>
      </c>
      <c r="I4">
        <v>406.03</v>
      </c>
      <c r="J4">
        <v>26.58</v>
      </c>
      <c r="K4">
        <v>4.01</v>
      </c>
      <c r="L4">
        <v>399.19</v>
      </c>
      <c r="M4">
        <v>11.22</v>
      </c>
      <c r="N4">
        <v>2.42</v>
      </c>
      <c r="O4">
        <f>0.2307*(100)</f>
        <v>23.07</v>
      </c>
      <c r="P4">
        <v>0.81259999999999999</v>
      </c>
      <c r="Q4">
        <v>35.345999999999997</v>
      </c>
      <c r="R4">
        <v>3.444</v>
      </c>
      <c r="S4">
        <v>0.57499999999999996</v>
      </c>
      <c r="T4">
        <v>123.802934774652</v>
      </c>
      <c r="U4">
        <v>44.587920191385898</v>
      </c>
      <c r="V4">
        <v>53.5</v>
      </c>
      <c r="W4">
        <v>2.706</v>
      </c>
      <c r="X4">
        <v>2.0649999999999999</v>
      </c>
      <c r="Y4">
        <v>377.91700911210302</v>
      </c>
      <c r="Z4">
        <v>70.499098975302203</v>
      </c>
      <c r="AA4">
        <v>20.263933547695601</v>
      </c>
    </row>
    <row r="5" spans="1:27" x14ac:dyDescent="0.3">
      <c r="A5">
        <v>4</v>
      </c>
      <c r="B5">
        <v>1</v>
      </c>
      <c r="C5" t="s">
        <v>18</v>
      </c>
      <c r="D5" t="s">
        <v>16</v>
      </c>
      <c r="E5" t="s">
        <v>17</v>
      </c>
      <c r="F5">
        <v>0</v>
      </c>
      <c r="G5">
        <v>219.08</v>
      </c>
      <c r="H5">
        <v>6768.49</v>
      </c>
      <c r="I5">
        <v>399.59</v>
      </c>
      <c r="J5">
        <v>23.73</v>
      </c>
      <c r="K5">
        <v>3.66</v>
      </c>
      <c r="L5">
        <v>373.87</v>
      </c>
      <c r="M5">
        <v>12.18</v>
      </c>
      <c r="N5">
        <v>2.5</v>
      </c>
      <c r="O5">
        <f>0.2414*(100)</f>
        <v>24.14</v>
      </c>
      <c r="P5">
        <v>0.80549999999999999</v>
      </c>
      <c r="Q5">
        <v>31.963999999999999</v>
      </c>
      <c r="R5">
        <v>3.165</v>
      </c>
      <c r="S5">
        <v>0.65</v>
      </c>
      <c r="T5">
        <v>100.637842500779</v>
      </c>
      <c r="U5">
        <v>38.377261983374403</v>
      </c>
      <c r="V5">
        <v>51</v>
      </c>
      <c r="W5">
        <v>2.117</v>
      </c>
      <c r="X5">
        <v>1.51</v>
      </c>
      <c r="Y5">
        <v>407.04629442441001</v>
      </c>
      <c r="Z5">
        <v>83.054367456840197</v>
      </c>
      <c r="AA5">
        <v>23.9397622906537</v>
      </c>
    </row>
    <row r="6" spans="1:27" x14ac:dyDescent="0.3">
      <c r="A6">
        <v>5</v>
      </c>
      <c r="B6">
        <v>1</v>
      </c>
      <c r="C6" t="s">
        <v>19</v>
      </c>
      <c r="D6" t="s">
        <v>9</v>
      </c>
      <c r="E6" t="s">
        <v>20</v>
      </c>
      <c r="F6">
        <v>0</v>
      </c>
      <c r="G6">
        <v>258.93</v>
      </c>
      <c r="H6">
        <v>11389.23</v>
      </c>
      <c r="I6" t="s">
        <v>14</v>
      </c>
      <c r="J6" t="s">
        <v>14</v>
      </c>
      <c r="K6" t="s">
        <v>14</v>
      </c>
      <c r="L6">
        <v>355.5</v>
      </c>
      <c r="M6">
        <v>11.26</v>
      </c>
      <c r="N6">
        <v>1.33</v>
      </c>
      <c r="O6">
        <f>0.2331*(100)</f>
        <v>23.31</v>
      </c>
      <c r="P6">
        <v>0.81100000000000005</v>
      </c>
      <c r="Q6">
        <v>29.847000000000001</v>
      </c>
      <c r="R6">
        <v>2.9449999999999998</v>
      </c>
      <c r="S6">
        <v>0.59499999999999997</v>
      </c>
      <c r="T6">
        <v>119.653577704491</v>
      </c>
      <c r="U6">
        <v>42.397545448106698</v>
      </c>
      <c r="V6">
        <v>12</v>
      </c>
      <c r="W6">
        <v>2.2669999999999999</v>
      </c>
      <c r="X6">
        <v>0.72499999999999998</v>
      </c>
      <c r="Y6">
        <v>295.067995259209</v>
      </c>
      <c r="Z6">
        <v>54.910519689052002</v>
      </c>
      <c r="AA6">
        <v>13.982677627715701</v>
      </c>
    </row>
    <row r="7" spans="1:27" x14ac:dyDescent="0.3">
      <c r="A7">
        <v>6</v>
      </c>
      <c r="B7">
        <v>1</v>
      </c>
      <c r="C7" t="s">
        <v>21</v>
      </c>
      <c r="D7" t="s">
        <v>9</v>
      </c>
      <c r="E7" t="s">
        <v>10</v>
      </c>
      <c r="F7">
        <v>0</v>
      </c>
      <c r="G7">
        <v>208.87</v>
      </c>
      <c r="H7">
        <v>3056.19</v>
      </c>
      <c r="I7">
        <v>405.49</v>
      </c>
      <c r="J7">
        <v>23.34</v>
      </c>
      <c r="K7">
        <v>3.32</v>
      </c>
      <c r="L7">
        <v>397.2</v>
      </c>
      <c r="M7">
        <v>8.76</v>
      </c>
      <c r="N7">
        <v>2</v>
      </c>
      <c r="O7">
        <f>0.2252*(100)</f>
        <v>22.52</v>
      </c>
      <c r="P7">
        <v>0.81620000000000004</v>
      </c>
      <c r="Q7">
        <v>32.850999999999999</v>
      </c>
      <c r="R7">
        <v>3.0449999999999999</v>
      </c>
      <c r="S7">
        <v>0.58499999999999996</v>
      </c>
      <c r="T7">
        <v>107.121055274677</v>
      </c>
      <c r="U7">
        <v>52.504654907415997</v>
      </c>
      <c r="V7">
        <v>38.5</v>
      </c>
      <c r="W7">
        <v>2.4700000000000002</v>
      </c>
      <c r="X7">
        <v>1.9930000000000001</v>
      </c>
      <c r="Y7">
        <v>352.70450794332999</v>
      </c>
      <c r="Z7">
        <v>50.770605204324198</v>
      </c>
      <c r="AA7">
        <v>10.853478046373899</v>
      </c>
    </row>
    <row r="8" spans="1:27" x14ac:dyDescent="0.3">
      <c r="A8">
        <v>7</v>
      </c>
      <c r="B8">
        <v>1</v>
      </c>
      <c r="C8" t="s">
        <v>22</v>
      </c>
      <c r="D8" t="s">
        <v>9</v>
      </c>
      <c r="E8" t="s">
        <v>20</v>
      </c>
      <c r="F8">
        <v>50</v>
      </c>
      <c r="G8">
        <v>351.67</v>
      </c>
      <c r="H8">
        <v>23176.6</v>
      </c>
      <c r="I8">
        <v>406.81</v>
      </c>
      <c r="J8">
        <v>23.67</v>
      </c>
      <c r="K8">
        <v>2.0699999999999998</v>
      </c>
      <c r="L8">
        <v>384.24</v>
      </c>
      <c r="M8">
        <v>12.18</v>
      </c>
      <c r="N8">
        <v>1.28</v>
      </c>
      <c r="O8">
        <f>0.2237*(100)</f>
        <v>22.37</v>
      </c>
      <c r="P8">
        <v>0.81720000000000004</v>
      </c>
      <c r="Q8">
        <v>27.303000000000001</v>
      </c>
      <c r="R8">
        <v>2.6280000000000001</v>
      </c>
      <c r="S8">
        <v>0.55100000000000005</v>
      </c>
      <c r="T8">
        <v>127.795502998079</v>
      </c>
      <c r="U8">
        <v>34.702161562116302</v>
      </c>
      <c r="V8" t="s">
        <v>14</v>
      </c>
      <c r="W8">
        <v>2.5840000000000001</v>
      </c>
      <c r="X8">
        <v>0.94099999999999995</v>
      </c>
      <c r="Y8">
        <v>306.40708488023</v>
      </c>
      <c r="Z8">
        <v>58.462629779660602</v>
      </c>
      <c r="AA8">
        <v>10.5130057803468</v>
      </c>
    </row>
    <row r="9" spans="1:27" x14ac:dyDescent="0.3">
      <c r="A9">
        <v>8</v>
      </c>
      <c r="B9">
        <v>1</v>
      </c>
      <c r="C9" t="s">
        <v>23</v>
      </c>
      <c r="D9" t="s">
        <v>12</v>
      </c>
      <c r="E9" t="s">
        <v>13</v>
      </c>
      <c r="F9">
        <v>0</v>
      </c>
      <c r="G9">
        <v>1933.05</v>
      </c>
      <c r="H9">
        <v>1912.22</v>
      </c>
      <c r="I9">
        <v>407.01</v>
      </c>
      <c r="J9">
        <v>16.7</v>
      </c>
      <c r="K9">
        <v>2.37</v>
      </c>
      <c r="L9">
        <v>371.65</v>
      </c>
      <c r="M9">
        <v>8.61</v>
      </c>
      <c r="N9">
        <v>1.76</v>
      </c>
      <c r="O9">
        <f>0.2642*(100)</f>
        <v>26.419999999999998</v>
      </c>
      <c r="P9">
        <v>0.79100000000000004</v>
      </c>
      <c r="Q9">
        <v>26.925999999999998</v>
      </c>
      <c r="R9">
        <v>2.5350000000000001</v>
      </c>
      <c r="S9">
        <v>0.57199999999999995</v>
      </c>
      <c r="T9">
        <v>93.0863804263021</v>
      </c>
      <c r="U9">
        <v>35.7931118926994</v>
      </c>
      <c r="V9">
        <v>68.5</v>
      </c>
      <c r="W9">
        <v>1.883</v>
      </c>
      <c r="X9">
        <v>1.819</v>
      </c>
      <c r="Y9">
        <v>322.12595459080501</v>
      </c>
      <c r="Z9">
        <v>51.061268505521802</v>
      </c>
      <c r="AA9">
        <v>16.662506240639001</v>
      </c>
    </row>
    <row r="10" spans="1:27" x14ac:dyDescent="0.3">
      <c r="A10">
        <v>9</v>
      </c>
      <c r="B10">
        <v>2</v>
      </c>
      <c r="C10" t="s">
        <v>22</v>
      </c>
      <c r="D10" t="s">
        <v>9</v>
      </c>
      <c r="E10" t="s">
        <v>20</v>
      </c>
      <c r="F10">
        <v>50</v>
      </c>
      <c r="G10">
        <v>317.44</v>
      </c>
      <c r="H10">
        <v>7794.69</v>
      </c>
      <c r="I10">
        <v>410.62</v>
      </c>
      <c r="J10">
        <v>23.07</v>
      </c>
      <c r="K10">
        <v>2.63</v>
      </c>
      <c r="L10">
        <v>399.62</v>
      </c>
      <c r="M10">
        <v>11.34</v>
      </c>
      <c r="N10">
        <v>1.22</v>
      </c>
      <c r="O10">
        <f>0.242*(100)</f>
        <v>24.2</v>
      </c>
      <c r="P10">
        <v>0.80510000000000004</v>
      </c>
      <c r="Q10">
        <v>31.978999999999999</v>
      </c>
      <c r="R10">
        <v>3.081</v>
      </c>
      <c r="S10">
        <v>0.48799999999999999</v>
      </c>
      <c r="T10">
        <v>122.535611463826</v>
      </c>
      <c r="U10">
        <v>47.064560122659103</v>
      </c>
      <c r="V10">
        <v>19.5</v>
      </c>
      <c r="W10">
        <v>5.5730000000000004</v>
      </c>
      <c r="X10">
        <v>1.3009999999999999</v>
      </c>
      <c r="Y10">
        <v>357.49451809628198</v>
      </c>
      <c r="Z10">
        <v>61.656870998231597</v>
      </c>
      <c r="AA10">
        <v>25.575248756218901</v>
      </c>
    </row>
    <row r="11" spans="1:27" x14ac:dyDescent="0.3">
      <c r="A11">
        <v>10</v>
      </c>
      <c r="B11">
        <v>2</v>
      </c>
      <c r="C11" t="s">
        <v>23</v>
      </c>
      <c r="D11" t="s">
        <v>12</v>
      </c>
      <c r="E11" t="s">
        <v>13</v>
      </c>
      <c r="F11">
        <v>0</v>
      </c>
      <c r="G11">
        <v>1963.95</v>
      </c>
      <c r="H11">
        <v>3330.97</v>
      </c>
      <c r="I11">
        <v>402.22</v>
      </c>
      <c r="J11">
        <v>21.3</v>
      </c>
      <c r="K11">
        <v>2.0099999999999998</v>
      </c>
      <c r="L11">
        <v>378.51</v>
      </c>
      <c r="M11">
        <v>14.77</v>
      </c>
      <c r="N11">
        <v>1.55</v>
      </c>
      <c r="O11">
        <f>0.2158*(100)</f>
        <v>21.58</v>
      </c>
      <c r="P11">
        <v>0.82250000000000001</v>
      </c>
      <c r="Q11">
        <v>29.253</v>
      </c>
      <c r="R11">
        <v>2.81</v>
      </c>
      <c r="S11">
        <v>0.72099999999999997</v>
      </c>
      <c r="T11">
        <v>113.76134207054</v>
      </c>
      <c r="U11">
        <v>32.623773909385498</v>
      </c>
      <c r="V11">
        <v>89.5</v>
      </c>
      <c r="W11">
        <v>1.9450000000000001</v>
      </c>
      <c r="X11">
        <v>1.61</v>
      </c>
      <c r="Y11">
        <v>244.12869926973099</v>
      </c>
      <c r="Z11">
        <v>35.150321343615403</v>
      </c>
      <c r="AA11">
        <v>18.0509181969949</v>
      </c>
    </row>
    <row r="12" spans="1:27" x14ac:dyDescent="0.3">
      <c r="A12">
        <v>11</v>
      </c>
      <c r="B12">
        <v>2</v>
      </c>
      <c r="C12" t="s">
        <v>15</v>
      </c>
      <c r="D12" t="s">
        <v>16</v>
      </c>
      <c r="E12" t="s">
        <v>17</v>
      </c>
      <c r="F12">
        <v>50</v>
      </c>
      <c r="G12">
        <v>301.07</v>
      </c>
      <c r="H12">
        <v>8041.43</v>
      </c>
      <c r="I12">
        <v>410.39</v>
      </c>
      <c r="J12">
        <v>22.99</v>
      </c>
      <c r="K12">
        <v>3.68</v>
      </c>
      <c r="L12">
        <v>406.79</v>
      </c>
      <c r="M12">
        <v>10.78</v>
      </c>
      <c r="N12">
        <v>2.16</v>
      </c>
      <c r="O12">
        <f>0.2326*(100)</f>
        <v>23.26</v>
      </c>
      <c r="P12">
        <v>0.81130000000000002</v>
      </c>
      <c r="Q12">
        <v>32.281999999999996</v>
      </c>
      <c r="R12">
        <v>3.1789999999999998</v>
      </c>
      <c r="S12">
        <v>0.57499999999999996</v>
      </c>
      <c r="T12">
        <v>119.348901754853</v>
      </c>
      <c r="U12">
        <v>48.832150827219003</v>
      </c>
      <c r="V12">
        <v>55.5</v>
      </c>
      <c r="W12">
        <v>8.7929999999999993</v>
      </c>
      <c r="X12">
        <v>0.876</v>
      </c>
      <c r="Y12">
        <v>374.04942034069097</v>
      </c>
      <c r="Z12">
        <v>87.928266767632806</v>
      </c>
      <c r="AA12">
        <v>30.2271444695259</v>
      </c>
    </row>
    <row r="13" spans="1:27" x14ac:dyDescent="0.3">
      <c r="A13">
        <v>12</v>
      </c>
      <c r="B13">
        <v>2</v>
      </c>
      <c r="C13" t="s">
        <v>11</v>
      </c>
      <c r="D13" t="s">
        <v>12</v>
      </c>
      <c r="E13" t="s">
        <v>13</v>
      </c>
      <c r="F13">
        <v>50</v>
      </c>
      <c r="G13">
        <v>2479.4899999999998</v>
      </c>
      <c r="H13">
        <v>8198.4500000000007</v>
      </c>
      <c r="I13">
        <v>415.86</v>
      </c>
      <c r="J13">
        <v>22.27</v>
      </c>
      <c r="K13">
        <v>3.56</v>
      </c>
      <c r="L13">
        <v>408.98</v>
      </c>
      <c r="M13">
        <v>10.5</v>
      </c>
      <c r="N13">
        <v>1.62</v>
      </c>
      <c r="O13">
        <f>0.2434*(100)</f>
        <v>24.34</v>
      </c>
      <c r="P13">
        <v>0.80420000000000003</v>
      </c>
      <c r="Q13">
        <v>27.745999999999999</v>
      </c>
      <c r="R13">
        <v>2.5049999999999999</v>
      </c>
      <c r="S13">
        <v>0.58499999999999996</v>
      </c>
      <c r="T13">
        <v>97.564757149959803</v>
      </c>
      <c r="U13">
        <v>29.174891191548699</v>
      </c>
      <c r="V13">
        <v>75.5</v>
      </c>
      <c r="W13">
        <v>1.403</v>
      </c>
      <c r="X13">
        <v>1.7909999999999999</v>
      </c>
      <c r="Y13">
        <v>277.55859602612702</v>
      </c>
      <c r="Z13">
        <v>54.900146810649503</v>
      </c>
      <c r="AA13">
        <v>23.433108487914499</v>
      </c>
    </row>
    <row r="14" spans="1:27" x14ac:dyDescent="0.3">
      <c r="A14">
        <v>13</v>
      </c>
      <c r="B14">
        <v>2</v>
      </c>
      <c r="C14" t="s">
        <v>8</v>
      </c>
      <c r="D14" t="s">
        <v>9</v>
      </c>
      <c r="E14" t="s">
        <v>10</v>
      </c>
      <c r="F14">
        <v>50</v>
      </c>
      <c r="G14">
        <v>413.72</v>
      </c>
      <c r="H14">
        <v>1329.02</v>
      </c>
      <c r="I14">
        <v>389.32</v>
      </c>
      <c r="J14">
        <v>32.380000000000003</v>
      </c>
      <c r="K14">
        <v>3.26</v>
      </c>
      <c r="L14">
        <v>396.61</v>
      </c>
      <c r="M14">
        <v>14.42</v>
      </c>
      <c r="N14">
        <v>1.48</v>
      </c>
      <c r="O14">
        <f>0.2007*(100)</f>
        <v>20.07</v>
      </c>
      <c r="P14">
        <v>0.83289999999999997</v>
      </c>
      <c r="Q14">
        <v>33.030999999999999</v>
      </c>
      <c r="R14">
        <v>3.34</v>
      </c>
      <c r="S14">
        <v>0.61099999999999999</v>
      </c>
      <c r="T14">
        <v>132.813269869343</v>
      </c>
      <c r="U14">
        <v>47.699527405184</v>
      </c>
      <c r="V14">
        <v>85</v>
      </c>
      <c r="W14">
        <v>4.8209999999999997</v>
      </c>
      <c r="X14">
        <v>6.1619999999999999</v>
      </c>
      <c r="Y14">
        <v>369.29748527904098</v>
      </c>
      <c r="Z14">
        <v>75.859334361234104</v>
      </c>
      <c r="AA14">
        <v>31.725702576112401</v>
      </c>
    </row>
    <row r="15" spans="1:27" x14ac:dyDescent="0.3">
      <c r="A15">
        <v>14</v>
      </c>
      <c r="B15">
        <v>2</v>
      </c>
      <c r="C15" t="s">
        <v>18</v>
      </c>
      <c r="D15" t="s">
        <v>16</v>
      </c>
      <c r="E15" t="s">
        <v>17</v>
      </c>
      <c r="F15">
        <v>0</v>
      </c>
      <c r="G15">
        <v>273.62</v>
      </c>
      <c r="H15">
        <v>4486.16</v>
      </c>
      <c r="I15">
        <v>410.01</v>
      </c>
      <c r="J15">
        <v>26.5</v>
      </c>
      <c r="K15">
        <v>3.71</v>
      </c>
      <c r="L15">
        <v>419.57</v>
      </c>
      <c r="M15">
        <v>13.87</v>
      </c>
      <c r="N15">
        <v>1.1399999999999999</v>
      </c>
      <c r="O15">
        <f>0.2198*(100)</f>
        <v>21.98</v>
      </c>
      <c r="P15">
        <v>0.81979999999999997</v>
      </c>
      <c r="Q15">
        <v>34.417000000000002</v>
      </c>
      <c r="R15">
        <v>3.2679999999999998</v>
      </c>
      <c r="S15">
        <v>0.58299999999999996</v>
      </c>
      <c r="T15">
        <v>111.019449474033</v>
      </c>
      <c r="U15">
        <v>43.872566197737299</v>
      </c>
      <c r="V15">
        <v>75.5</v>
      </c>
      <c r="W15">
        <v>3.1160000000000001</v>
      </c>
      <c r="X15">
        <v>2.5059999999999998</v>
      </c>
      <c r="Y15">
        <v>403.32707119308799</v>
      </c>
      <c r="Z15">
        <v>83.027061308911399</v>
      </c>
      <c r="AA15">
        <v>26.880965749578799</v>
      </c>
    </row>
    <row r="16" spans="1:27" x14ac:dyDescent="0.3">
      <c r="A16">
        <v>15</v>
      </c>
      <c r="B16">
        <v>2</v>
      </c>
      <c r="C16" t="s">
        <v>19</v>
      </c>
      <c r="D16" t="s">
        <v>9</v>
      </c>
      <c r="E16" t="s">
        <v>20</v>
      </c>
      <c r="F16">
        <v>0</v>
      </c>
      <c r="G16">
        <v>225.72</v>
      </c>
      <c r="H16">
        <v>12645.35</v>
      </c>
      <c r="I16">
        <v>403.3</v>
      </c>
      <c r="J16">
        <v>19.63</v>
      </c>
      <c r="K16">
        <v>2.27</v>
      </c>
      <c r="L16">
        <v>384.96</v>
      </c>
      <c r="M16">
        <v>11.46</v>
      </c>
      <c r="N16">
        <v>1.95</v>
      </c>
      <c r="O16">
        <f>0.2502*(100)</f>
        <v>25.019999999999996</v>
      </c>
      <c r="P16">
        <v>0.79990000000000006</v>
      </c>
      <c r="Q16">
        <v>28.617000000000001</v>
      </c>
      <c r="R16">
        <v>2.7930000000000001</v>
      </c>
      <c r="S16">
        <v>0.59499999999999997</v>
      </c>
      <c r="T16">
        <v>100.600198769602</v>
      </c>
      <c r="U16">
        <v>46.560043997372603</v>
      </c>
      <c r="V16">
        <v>12.5</v>
      </c>
      <c r="W16">
        <v>2.0910000000000002</v>
      </c>
      <c r="X16">
        <v>1.0820000000000001</v>
      </c>
      <c r="Y16">
        <v>400.57659879505701</v>
      </c>
      <c r="Z16">
        <v>77.3632979515789</v>
      </c>
      <c r="AA16">
        <v>25.773948598130801</v>
      </c>
    </row>
    <row r="17" spans="1:27" x14ac:dyDescent="0.3">
      <c r="A17">
        <v>16</v>
      </c>
      <c r="B17">
        <v>2</v>
      </c>
      <c r="C17" t="s">
        <v>21</v>
      </c>
      <c r="D17" t="s">
        <v>9</v>
      </c>
      <c r="E17" t="s">
        <v>10</v>
      </c>
      <c r="F17">
        <v>0</v>
      </c>
      <c r="G17">
        <v>319.89999999999998</v>
      </c>
      <c r="H17">
        <v>5613.3</v>
      </c>
      <c r="I17">
        <v>397.21</v>
      </c>
      <c r="J17">
        <v>17.649999999999999</v>
      </c>
      <c r="K17">
        <v>3.52</v>
      </c>
      <c r="L17">
        <v>408.68</v>
      </c>
      <c r="M17">
        <v>11.03</v>
      </c>
      <c r="N17">
        <v>2.0099999999999998</v>
      </c>
      <c r="O17">
        <f>0.2353*(100)</f>
        <v>23.53</v>
      </c>
      <c r="P17">
        <v>0.8095</v>
      </c>
      <c r="Q17">
        <v>30.533999999999999</v>
      </c>
      <c r="R17">
        <v>3.1190000000000002</v>
      </c>
      <c r="S17">
        <v>0.64300000000000002</v>
      </c>
      <c r="T17">
        <v>98.259315321914897</v>
      </c>
      <c r="U17">
        <v>44.099099739063902</v>
      </c>
      <c r="V17">
        <v>77.5</v>
      </c>
      <c r="W17">
        <v>1.6439999999999999</v>
      </c>
      <c r="X17">
        <v>2.33</v>
      </c>
      <c r="Y17">
        <v>425.93822393267101</v>
      </c>
      <c r="Z17">
        <v>75.4037207016964</v>
      </c>
      <c r="AA17">
        <v>30.5619930475087</v>
      </c>
    </row>
    <row r="18" spans="1:27" x14ac:dyDescent="0.3">
      <c r="A18">
        <v>17</v>
      </c>
      <c r="B18">
        <v>3</v>
      </c>
      <c r="C18" t="s">
        <v>15</v>
      </c>
      <c r="D18" t="s">
        <v>16</v>
      </c>
      <c r="E18" t="s">
        <v>17</v>
      </c>
      <c r="F18">
        <v>50</v>
      </c>
      <c r="G18">
        <v>387.71</v>
      </c>
      <c r="H18">
        <v>6067.52</v>
      </c>
      <c r="I18">
        <v>398.84</v>
      </c>
      <c r="J18">
        <v>28.84</v>
      </c>
      <c r="K18">
        <v>3.86</v>
      </c>
      <c r="L18">
        <v>397.69</v>
      </c>
      <c r="M18">
        <v>17.84</v>
      </c>
      <c r="N18">
        <v>2.13</v>
      </c>
      <c r="O18">
        <f>0.1988*(100)</f>
        <v>19.88</v>
      </c>
      <c r="P18">
        <v>0.83420000000000005</v>
      </c>
      <c r="Q18">
        <v>38.698</v>
      </c>
      <c r="R18">
        <v>3.3719999999999999</v>
      </c>
      <c r="S18">
        <v>0.69099999999999995</v>
      </c>
      <c r="T18">
        <v>119.219075147243</v>
      </c>
      <c r="U18">
        <v>64.635888779769104</v>
      </c>
      <c r="V18">
        <v>101.5</v>
      </c>
      <c r="W18">
        <v>5.2969999999999997</v>
      </c>
      <c r="X18">
        <v>5.0990000000000002</v>
      </c>
      <c r="Y18">
        <v>434.23667820189797</v>
      </c>
      <c r="Z18">
        <v>64.046622733333706</v>
      </c>
      <c r="AA18">
        <v>13.3086253369272</v>
      </c>
    </row>
    <row r="19" spans="1:27" x14ac:dyDescent="0.3">
      <c r="A19">
        <v>18</v>
      </c>
      <c r="B19">
        <v>3</v>
      </c>
      <c r="C19" t="s">
        <v>23</v>
      </c>
      <c r="D19" t="s">
        <v>12</v>
      </c>
      <c r="E19" t="s">
        <v>13</v>
      </c>
      <c r="F19">
        <v>0</v>
      </c>
      <c r="G19">
        <v>2085.52</v>
      </c>
      <c r="H19">
        <v>241.13</v>
      </c>
      <c r="I19">
        <v>394.2</v>
      </c>
      <c r="J19">
        <v>23.68</v>
      </c>
      <c r="K19">
        <v>2.15</v>
      </c>
      <c r="L19">
        <v>412.23</v>
      </c>
      <c r="M19">
        <v>13.07</v>
      </c>
      <c r="N19" t="s">
        <v>14</v>
      </c>
      <c r="O19">
        <f>0.2025*(100)</f>
        <v>20.25</v>
      </c>
      <c r="P19">
        <v>0.83160000000000001</v>
      </c>
      <c r="Q19">
        <v>29.59</v>
      </c>
      <c r="R19">
        <v>2.5870000000000002</v>
      </c>
      <c r="S19">
        <v>0.61699999999999999</v>
      </c>
      <c r="T19">
        <v>112.904195517329</v>
      </c>
      <c r="U19">
        <v>39.133160693294201</v>
      </c>
      <c r="V19">
        <v>61.5</v>
      </c>
      <c r="W19">
        <v>0.89400000000000002</v>
      </c>
      <c r="X19">
        <v>2.3519999999999999</v>
      </c>
      <c r="Y19">
        <v>257.63943849094102</v>
      </c>
      <c r="Z19">
        <v>44.907785919987496</v>
      </c>
      <c r="AA19" t="s">
        <v>14</v>
      </c>
    </row>
    <row r="20" spans="1:27" x14ac:dyDescent="0.3">
      <c r="A20">
        <v>19</v>
      </c>
      <c r="B20">
        <v>3</v>
      </c>
      <c r="C20" t="s">
        <v>8</v>
      </c>
      <c r="D20" t="s">
        <v>9</v>
      </c>
      <c r="E20" t="s">
        <v>10</v>
      </c>
      <c r="F20">
        <v>50</v>
      </c>
      <c r="G20">
        <v>297.93</v>
      </c>
      <c r="H20">
        <v>4637.5600000000004</v>
      </c>
      <c r="I20">
        <v>404.97</v>
      </c>
      <c r="J20">
        <v>28.69</v>
      </c>
      <c r="K20">
        <v>3.31</v>
      </c>
      <c r="L20">
        <v>389.69</v>
      </c>
      <c r="M20">
        <v>13.84</v>
      </c>
      <c r="N20">
        <v>1.62</v>
      </c>
      <c r="O20">
        <f>0.2263*(100)</f>
        <v>22.63</v>
      </c>
      <c r="P20">
        <v>0.81540000000000001</v>
      </c>
      <c r="Q20">
        <v>38.988999999999997</v>
      </c>
      <c r="R20">
        <v>3.54</v>
      </c>
      <c r="S20">
        <v>0.63500000000000001</v>
      </c>
      <c r="T20">
        <v>123.496920312402</v>
      </c>
      <c r="U20">
        <v>48.567462474427899</v>
      </c>
      <c r="V20">
        <v>71</v>
      </c>
      <c r="W20">
        <v>2.319</v>
      </c>
      <c r="X20">
        <v>3.1110000000000002</v>
      </c>
      <c r="Y20">
        <v>399.84374175551301</v>
      </c>
      <c r="Z20">
        <v>85.256049670599396</v>
      </c>
      <c r="AA20">
        <v>16.293496862521302</v>
      </c>
    </row>
    <row r="21" spans="1:27" x14ac:dyDescent="0.3">
      <c r="A21">
        <v>20</v>
      </c>
      <c r="B21">
        <v>3</v>
      </c>
      <c r="C21" t="s">
        <v>22</v>
      </c>
      <c r="D21" t="s">
        <v>9</v>
      </c>
      <c r="E21" t="s">
        <v>20</v>
      </c>
      <c r="F21">
        <v>50</v>
      </c>
      <c r="G21">
        <v>324.88</v>
      </c>
      <c r="H21">
        <v>7390.94</v>
      </c>
      <c r="I21">
        <v>387.19</v>
      </c>
      <c r="J21">
        <v>16.190000000000001</v>
      </c>
      <c r="K21">
        <v>2.62</v>
      </c>
      <c r="L21">
        <v>389.92</v>
      </c>
      <c r="M21">
        <v>13.89</v>
      </c>
      <c r="N21">
        <v>1.96</v>
      </c>
      <c r="O21">
        <f>0.2518*(100)</f>
        <v>25.180000000000003</v>
      </c>
      <c r="P21">
        <v>0.79879999999999995</v>
      </c>
      <c r="Q21">
        <v>32.652999999999999</v>
      </c>
      <c r="R21">
        <v>2.738</v>
      </c>
      <c r="S21">
        <v>0.55200000000000005</v>
      </c>
      <c r="T21">
        <v>107.180881398772</v>
      </c>
      <c r="U21">
        <v>44.973201418441498</v>
      </c>
      <c r="V21">
        <v>22</v>
      </c>
      <c r="W21">
        <v>2.1549999999999998</v>
      </c>
      <c r="X21">
        <v>0.99199999999999999</v>
      </c>
      <c r="Y21">
        <v>380.14111524682801</v>
      </c>
      <c r="Z21">
        <v>73.48588566478</v>
      </c>
      <c r="AA21">
        <v>19.750916870415601</v>
      </c>
    </row>
    <row r="22" spans="1:27" x14ac:dyDescent="0.3">
      <c r="A22">
        <v>21</v>
      </c>
      <c r="B22">
        <v>3</v>
      </c>
      <c r="C22" t="s">
        <v>19</v>
      </c>
      <c r="D22" t="s">
        <v>9</v>
      </c>
      <c r="E22" t="s">
        <v>20</v>
      </c>
      <c r="F22">
        <v>0</v>
      </c>
      <c r="G22">
        <v>220.58</v>
      </c>
      <c r="H22">
        <v>3813.23</v>
      </c>
      <c r="I22">
        <v>409.78</v>
      </c>
      <c r="J22">
        <v>18.84</v>
      </c>
      <c r="K22">
        <v>3.39</v>
      </c>
      <c r="L22">
        <v>386.28</v>
      </c>
      <c r="M22">
        <v>12.6</v>
      </c>
      <c r="N22">
        <v>1.38</v>
      </c>
      <c r="O22">
        <f>0.2263*(100)</f>
        <v>22.63</v>
      </c>
      <c r="P22">
        <v>0.8155</v>
      </c>
      <c r="Q22">
        <v>32.65</v>
      </c>
      <c r="R22">
        <v>2.8809999999999998</v>
      </c>
      <c r="S22">
        <v>0.65600000000000003</v>
      </c>
      <c r="T22">
        <v>106.748849893413</v>
      </c>
      <c r="U22">
        <v>48.869857094929202</v>
      </c>
      <c r="V22">
        <v>36</v>
      </c>
      <c r="W22">
        <v>4.1500000000000004</v>
      </c>
      <c r="X22">
        <v>1.0389999999999999</v>
      </c>
      <c r="Y22">
        <v>355.45275820447102</v>
      </c>
      <c r="Z22">
        <v>60.8824604974916</v>
      </c>
      <c r="AA22">
        <v>18.419220055710301</v>
      </c>
    </row>
    <row r="23" spans="1:27" x14ac:dyDescent="0.3">
      <c r="A23">
        <v>22</v>
      </c>
      <c r="B23">
        <v>3</v>
      </c>
      <c r="C23" t="s">
        <v>21</v>
      </c>
      <c r="D23" t="s">
        <v>9</v>
      </c>
      <c r="E23" t="s">
        <v>10</v>
      </c>
      <c r="F23">
        <v>0</v>
      </c>
      <c r="G23">
        <v>237.72</v>
      </c>
      <c r="H23">
        <v>5125.43</v>
      </c>
      <c r="I23">
        <v>394.67</v>
      </c>
      <c r="J23">
        <v>24.43</v>
      </c>
      <c r="K23">
        <v>4.66</v>
      </c>
      <c r="L23">
        <v>395.65</v>
      </c>
      <c r="M23">
        <v>11.99</v>
      </c>
      <c r="N23">
        <v>3</v>
      </c>
      <c r="O23">
        <f>0.2328*(100)</f>
        <v>23.28</v>
      </c>
      <c r="P23">
        <v>0.81110000000000004</v>
      </c>
      <c r="Q23">
        <v>38.274000000000001</v>
      </c>
      <c r="R23">
        <v>3.2160000000000002</v>
      </c>
      <c r="S23">
        <v>0.85499999999999998</v>
      </c>
      <c r="T23">
        <v>110.901017642292</v>
      </c>
      <c r="U23">
        <v>60.379551148909698</v>
      </c>
      <c r="V23">
        <v>94.5</v>
      </c>
      <c r="W23">
        <v>3.5459999999999998</v>
      </c>
      <c r="X23">
        <v>3.0339999999999998</v>
      </c>
      <c r="Y23">
        <v>438.11660373453998</v>
      </c>
      <c r="Z23">
        <v>58.401744911328599</v>
      </c>
      <c r="AA23">
        <v>19.489247311827899</v>
      </c>
    </row>
    <row r="24" spans="1:27" x14ac:dyDescent="0.3">
      <c r="A24">
        <v>23</v>
      </c>
      <c r="B24">
        <v>3</v>
      </c>
      <c r="C24" t="s">
        <v>11</v>
      </c>
      <c r="D24" t="s">
        <v>12</v>
      </c>
      <c r="E24" t="s">
        <v>13</v>
      </c>
      <c r="F24">
        <v>50</v>
      </c>
      <c r="G24">
        <v>2016.99</v>
      </c>
      <c r="H24">
        <v>4379.6099999999997</v>
      </c>
      <c r="I24">
        <v>407.82</v>
      </c>
      <c r="J24">
        <v>17.22</v>
      </c>
      <c r="K24">
        <v>2.17</v>
      </c>
      <c r="L24">
        <v>403.94</v>
      </c>
      <c r="M24">
        <v>11.68</v>
      </c>
      <c r="N24">
        <v>0.99</v>
      </c>
      <c r="O24">
        <f>0.1806*(100)</f>
        <v>18.060000000000002</v>
      </c>
      <c r="P24">
        <v>0.84699999999999998</v>
      </c>
      <c r="Q24">
        <v>30.501000000000001</v>
      </c>
      <c r="R24">
        <v>3.0459999999999998</v>
      </c>
      <c r="S24">
        <v>0.56899999999999995</v>
      </c>
      <c r="T24">
        <v>119.902543931265</v>
      </c>
      <c r="U24">
        <v>40.993898293158303</v>
      </c>
      <c r="V24">
        <v>83.5</v>
      </c>
      <c r="W24">
        <v>1.254</v>
      </c>
      <c r="X24">
        <v>2.5619999999999998</v>
      </c>
      <c r="Y24">
        <v>209.55779562430899</v>
      </c>
      <c r="Z24">
        <v>24.337535572459998</v>
      </c>
      <c r="AA24">
        <v>4.1251964379255996</v>
      </c>
    </row>
    <row r="25" spans="1:27" x14ac:dyDescent="0.3">
      <c r="A25">
        <v>24</v>
      </c>
      <c r="B25">
        <v>3</v>
      </c>
      <c r="C25" t="s">
        <v>18</v>
      </c>
      <c r="D25" t="s">
        <v>16</v>
      </c>
      <c r="E25" t="s">
        <v>17</v>
      </c>
      <c r="F25">
        <v>0</v>
      </c>
      <c r="G25">
        <v>290.66000000000003</v>
      </c>
      <c r="H25">
        <v>3622.57</v>
      </c>
      <c r="I25">
        <v>400.23</v>
      </c>
      <c r="J25">
        <v>29.07</v>
      </c>
      <c r="K25">
        <v>3.58</v>
      </c>
      <c r="L25">
        <v>409.68</v>
      </c>
      <c r="M25">
        <v>9.57</v>
      </c>
      <c r="N25">
        <v>1.71</v>
      </c>
      <c r="O25">
        <f>0.2417*(100)</f>
        <v>24.169999999999998</v>
      </c>
      <c r="P25">
        <v>0.8054</v>
      </c>
      <c r="Q25">
        <v>31.645</v>
      </c>
      <c r="R25">
        <v>3.0630000000000002</v>
      </c>
      <c r="S25">
        <v>0.55000000000000004</v>
      </c>
      <c r="T25">
        <v>97.392243746630498</v>
      </c>
      <c r="U25">
        <v>46.702028863093098</v>
      </c>
      <c r="V25">
        <v>65</v>
      </c>
      <c r="W25">
        <v>3.077</v>
      </c>
      <c r="X25">
        <v>2.8559999999999999</v>
      </c>
      <c r="Y25">
        <v>363.11443093315398</v>
      </c>
      <c r="Z25">
        <v>58.7580921653743</v>
      </c>
      <c r="AA25">
        <v>16.275698471270399</v>
      </c>
    </row>
    <row r="26" spans="1:27" x14ac:dyDescent="0.3">
      <c r="A26">
        <v>25</v>
      </c>
      <c r="B26">
        <v>4</v>
      </c>
      <c r="C26" t="s">
        <v>21</v>
      </c>
      <c r="D26" t="s">
        <v>9</v>
      </c>
      <c r="E26" t="s">
        <v>10</v>
      </c>
      <c r="F26">
        <v>0</v>
      </c>
      <c r="G26">
        <v>306.77999999999997</v>
      </c>
      <c r="H26">
        <v>4766.54</v>
      </c>
      <c r="I26">
        <v>395.79</v>
      </c>
      <c r="J26">
        <v>21.55</v>
      </c>
      <c r="K26">
        <v>3.8</v>
      </c>
      <c r="L26">
        <v>409.77</v>
      </c>
      <c r="M26">
        <v>11.3</v>
      </c>
      <c r="N26">
        <v>2</v>
      </c>
      <c r="O26">
        <f>0.2052*(100)</f>
        <v>20.52</v>
      </c>
      <c r="P26">
        <v>0.82969999999999999</v>
      </c>
      <c r="Q26">
        <v>36.887</v>
      </c>
      <c r="R26">
        <v>3.3860000000000001</v>
      </c>
      <c r="S26">
        <v>0.66600000000000004</v>
      </c>
      <c r="T26">
        <v>120.817577063605</v>
      </c>
      <c r="U26">
        <v>58.153183881601699</v>
      </c>
      <c r="V26">
        <v>128.5</v>
      </c>
      <c r="W26">
        <v>2.1720000000000002</v>
      </c>
      <c r="X26">
        <v>2.157</v>
      </c>
      <c r="Y26">
        <v>382.72903493490901</v>
      </c>
      <c r="Z26">
        <v>74.505747207282994</v>
      </c>
      <c r="AA26">
        <v>25.706627680311801</v>
      </c>
    </row>
    <row r="27" spans="1:27" x14ac:dyDescent="0.3">
      <c r="A27">
        <v>26</v>
      </c>
      <c r="B27">
        <v>4</v>
      </c>
      <c r="C27" t="s">
        <v>18</v>
      </c>
      <c r="D27" t="s">
        <v>16</v>
      </c>
      <c r="E27" t="s">
        <v>17</v>
      </c>
      <c r="F27">
        <v>0</v>
      </c>
      <c r="G27">
        <v>286.60000000000002</v>
      </c>
      <c r="H27">
        <v>5142.26</v>
      </c>
      <c r="I27">
        <v>401.56</v>
      </c>
      <c r="J27">
        <v>22.19</v>
      </c>
      <c r="K27">
        <v>4</v>
      </c>
      <c r="L27">
        <v>400.65</v>
      </c>
      <c r="M27">
        <v>10</v>
      </c>
      <c r="N27">
        <v>2.1</v>
      </c>
      <c r="O27">
        <f>0.2166*(100)</f>
        <v>21.66</v>
      </c>
      <c r="P27">
        <v>0.82189999999999996</v>
      </c>
      <c r="Q27">
        <v>30.838000000000001</v>
      </c>
      <c r="R27">
        <v>3.0430000000000001</v>
      </c>
      <c r="S27">
        <v>0.55600000000000005</v>
      </c>
      <c r="T27">
        <v>117.74606325579801</v>
      </c>
      <c r="U27">
        <v>52.377448164691501</v>
      </c>
      <c r="V27">
        <v>97</v>
      </c>
      <c r="W27">
        <v>6.4359999999999999</v>
      </c>
      <c r="X27">
        <v>2.5110000000000001</v>
      </c>
      <c r="Y27">
        <v>327.83468784767098</v>
      </c>
      <c r="Z27">
        <v>45.649220061391098</v>
      </c>
      <c r="AA27">
        <v>33.363359201773797</v>
      </c>
    </row>
    <row r="28" spans="1:27" x14ac:dyDescent="0.3">
      <c r="A28">
        <v>27</v>
      </c>
      <c r="B28">
        <v>4</v>
      </c>
      <c r="C28" t="s">
        <v>11</v>
      </c>
      <c r="D28" t="s">
        <v>12</v>
      </c>
      <c r="E28" t="s">
        <v>13</v>
      </c>
      <c r="F28">
        <v>50</v>
      </c>
      <c r="G28">
        <v>1709.09</v>
      </c>
      <c r="H28">
        <v>3269.29</v>
      </c>
      <c r="I28">
        <v>407.36</v>
      </c>
      <c r="J28">
        <v>21.5</v>
      </c>
      <c r="K28">
        <v>1.88</v>
      </c>
      <c r="L28">
        <v>409.93</v>
      </c>
      <c r="M28">
        <v>11.61</v>
      </c>
      <c r="N28">
        <v>0.92</v>
      </c>
      <c r="O28">
        <f>0.1797*(100)</f>
        <v>17.97</v>
      </c>
      <c r="P28">
        <v>0.84770000000000001</v>
      </c>
      <c r="Q28">
        <v>29.056000000000001</v>
      </c>
      <c r="R28">
        <v>2.4609999999999999</v>
      </c>
      <c r="S28">
        <v>0.72</v>
      </c>
      <c r="T28">
        <v>122.885588647296</v>
      </c>
      <c r="U28">
        <v>37.160756436829203</v>
      </c>
      <c r="V28">
        <v>62</v>
      </c>
      <c r="W28">
        <v>2.948</v>
      </c>
      <c r="X28">
        <v>2.41</v>
      </c>
      <c r="Y28">
        <v>239.487558294976</v>
      </c>
      <c r="Z28">
        <v>44.966707768314699</v>
      </c>
      <c r="AA28">
        <v>17.832118834080699</v>
      </c>
    </row>
    <row r="29" spans="1:27" x14ac:dyDescent="0.3">
      <c r="A29">
        <v>28</v>
      </c>
      <c r="B29">
        <v>4</v>
      </c>
      <c r="C29" t="s">
        <v>19</v>
      </c>
      <c r="D29" t="s">
        <v>9</v>
      </c>
      <c r="E29" t="s">
        <v>20</v>
      </c>
      <c r="F29">
        <v>0</v>
      </c>
      <c r="G29">
        <v>234.02</v>
      </c>
      <c r="H29">
        <v>6987.19</v>
      </c>
      <c r="I29">
        <v>410.16</v>
      </c>
      <c r="J29">
        <v>22.28</v>
      </c>
      <c r="K29">
        <v>2.91</v>
      </c>
      <c r="L29">
        <v>394.73</v>
      </c>
      <c r="M29">
        <v>10.47</v>
      </c>
      <c r="N29">
        <v>1.52</v>
      </c>
      <c r="O29">
        <f>0.2407*(100)</f>
        <v>24.07</v>
      </c>
      <c r="P29">
        <v>0.80600000000000005</v>
      </c>
      <c r="Q29">
        <v>27.164999999999999</v>
      </c>
      <c r="R29">
        <v>2.5139999999999998</v>
      </c>
      <c r="S29">
        <v>0.51100000000000001</v>
      </c>
      <c r="T29">
        <v>100.367353563672</v>
      </c>
      <c r="U29">
        <v>41.908111092280301</v>
      </c>
      <c r="V29">
        <v>20</v>
      </c>
      <c r="W29">
        <v>2.0169999999999999</v>
      </c>
      <c r="X29">
        <v>1.2529999999999999</v>
      </c>
      <c r="Y29">
        <v>295.29601889173102</v>
      </c>
      <c r="Z29">
        <v>51.601815202435397</v>
      </c>
      <c r="AA29">
        <v>23.002421307506001</v>
      </c>
    </row>
    <row r="30" spans="1:27" x14ac:dyDescent="0.3">
      <c r="A30">
        <v>29</v>
      </c>
      <c r="B30">
        <v>4</v>
      </c>
      <c r="C30" t="s">
        <v>23</v>
      </c>
      <c r="D30" t="s">
        <v>12</v>
      </c>
      <c r="E30" t="s">
        <v>13</v>
      </c>
      <c r="F30">
        <v>0</v>
      </c>
      <c r="G30">
        <v>2426.06</v>
      </c>
      <c r="H30">
        <v>2024.38</v>
      </c>
      <c r="I30">
        <v>407.17</v>
      </c>
      <c r="J30">
        <v>15.63</v>
      </c>
      <c r="K30">
        <v>1.6</v>
      </c>
      <c r="L30">
        <v>368.41</v>
      </c>
      <c r="M30">
        <v>12.37</v>
      </c>
      <c r="N30">
        <v>1.1499999999999999</v>
      </c>
      <c r="O30">
        <f>0.1473*(100)</f>
        <v>14.729999999999999</v>
      </c>
      <c r="P30">
        <v>0.87160000000000004</v>
      </c>
      <c r="Q30">
        <v>31.030999999999999</v>
      </c>
      <c r="R30">
        <v>2.7879999999999998</v>
      </c>
      <c r="S30">
        <v>0.67400000000000004</v>
      </c>
      <c r="T30">
        <v>167.439755179484</v>
      </c>
      <c r="U30">
        <v>51.163678349657303</v>
      </c>
      <c r="V30">
        <v>118</v>
      </c>
      <c r="W30">
        <v>3.2349999999999999</v>
      </c>
      <c r="X30">
        <v>1.8220000000000001</v>
      </c>
      <c r="Y30">
        <v>229.02707632432899</v>
      </c>
      <c r="Z30">
        <v>22.345779774017998</v>
      </c>
      <c r="AA30">
        <v>23.535851122057998</v>
      </c>
    </row>
    <row r="31" spans="1:27" x14ac:dyDescent="0.3">
      <c r="A31">
        <v>30</v>
      </c>
      <c r="B31">
        <v>4</v>
      </c>
      <c r="C31" t="s">
        <v>15</v>
      </c>
      <c r="D31" t="s">
        <v>16</v>
      </c>
      <c r="E31" t="s">
        <v>17</v>
      </c>
      <c r="F31">
        <v>50</v>
      </c>
      <c r="G31">
        <v>295.85000000000002</v>
      </c>
      <c r="H31">
        <v>7385.33</v>
      </c>
      <c r="I31">
        <v>395.82</v>
      </c>
      <c r="J31">
        <v>25.37</v>
      </c>
      <c r="K31">
        <v>3.95</v>
      </c>
      <c r="L31">
        <v>399.27</v>
      </c>
      <c r="M31">
        <v>15.45</v>
      </c>
      <c r="N31">
        <v>2.6</v>
      </c>
      <c r="O31">
        <f>0.2116*(100)</f>
        <v>21.16</v>
      </c>
      <c r="P31">
        <v>0.82530000000000003</v>
      </c>
      <c r="Q31">
        <v>35.573999999999998</v>
      </c>
      <c r="R31">
        <v>3.3980000000000001</v>
      </c>
      <c r="S31">
        <v>0.64300000000000002</v>
      </c>
      <c r="T31">
        <v>130.32221643890901</v>
      </c>
      <c r="U31">
        <v>54.502713651760203</v>
      </c>
      <c r="V31">
        <v>93.5</v>
      </c>
      <c r="W31">
        <v>3.08</v>
      </c>
      <c r="X31">
        <v>2.1190000000000002</v>
      </c>
      <c r="Y31">
        <v>309.43752870179202</v>
      </c>
      <c r="Z31">
        <v>42.983548723654202</v>
      </c>
      <c r="AA31">
        <v>22.455548743102401</v>
      </c>
    </row>
    <row r="32" spans="1:27" x14ac:dyDescent="0.3">
      <c r="A32">
        <v>31</v>
      </c>
      <c r="B32">
        <v>4</v>
      </c>
      <c r="C32" t="s">
        <v>22</v>
      </c>
      <c r="D32" t="s">
        <v>9</v>
      </c>
      <c r="E32" t="s">
        <v>20</v>
      </c>
      <c r="F32">
        <v>50</v>
      </c>
      <c r="G32">
        <v>267.18</v>
      </c>
      <c r="H32">
        <v>12370.57</v>
      </c>
      <c r="I32">
        <v>412.35</v>
      </c>
      <c r="J32">
        <v>24.74</v>
      </c>
      <c r="K32">
        <v>3.16</v>
      </c>
      <c r="L32">
        <v>408.03</v>
      </c>
      <c r="M32">
        <v>9.48</v>
      </c>
      <c r="N32">
        <v>1.54</v>
      </c>
      <c r="O32">
        <f>0.2173*(100)</f>
        <v>21.73</v>
      </c>
      <c r="P32">
        <v>0.82150000000000001</v>
      </c>
      <c r="Q32">
        <v>28.94</v>
      </c>
      <c r="R32">
        <v>2.5449999999999999</v>
      </c>
      <c r="S32">
        <v>0.51600000000000001</v>
      </c>
      <c r="T32">
        <v>122.441365817781</v>
      </c>
      <c r="U32">
        <v>52.603910905836699</v>
      </c>
      <c r="V32">
        <v>18</v>
      </c>
      <c r="W32">
        <v>5.3630000000000004</v>
      </c>
      <c r="X32">
        <v>0.91</v>
      </c>
      <c r="Y32">
        <v>271.66193488192403</v>
      </c>
      <c r="Z32">
        <v>48.702467416610901</v>
      </c>
      <c r="AA32">
        <v>22.997678467788699</v>
      </c>
    </row>
    <row r="33" spans="1:27" x14ac:dyDescent="0.3">
      <c r="A33">
        <v>32</v>
      </c>
      <c r="B33">
        <v>4</v>
      </c>
      <c r="C33" t="s">
        <v>8</v>
      </c>
      <c r="D33" t="s">
        <v>9</v>
      </c>
      <c r="E33" t="s">
        <v>10</v>
      </c>
      <c r="F33">
        <v>50</v>
      </c>
      <c r="G33">
        <v>301.52999999999997</v>
      </c>
      <c r="H33">
        <v>3448.73</v>
      </c>
      <c r="I33">
        <v>400.54</v>
      </c>
      <c r="J33">
        <v>29.63</v>
      </c>
      <c r="K33">
        <v>3.85</v>
      </c>
      <c r="L33">
        <v>399.38</v>
      </c>
      <c r="M33">
        <v>11.19</v>
      </c>
      <c r="N33">
        <v>2.0499999999999998</v>
      </c>
      <c r="O33">
        <f>0.2322*(100)</f>
        <v>23.22</v>
      </c>
      <c r="P33">
        <v>0.8115</v>
      </c>
      <c r="Q33">
        <v>38.198</v>
      </c>
      <c r="R33">
        <v>3.4470000000000001</v>
      </c>
      <c r="S33">
        <v>0.59499999999999997</v>
      </c>
      <c r="T33">
        <v>135.81830534308401</v>
      </c>
      <c r="U33">
        <v>63.871772958012102</v>
      </c>
      <c r="V33">
        <v>88.999999999999901</v>
      </c>
      <c r="W33">
        <v>2.8460000000000001</v>
      </c>
      <c r="X33">
        <v>7.0650000000000004</v>
      </c>
      <c r="Y33">
        <v>352.79478607382998</v>
      </c>
      <c r="Z33">
        <v>45.615004128942601</v>
      </c>
      <c r="AA33">
        <v>36.6327751196172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Sheet1!LTET_dat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 Simpson</cp:lastModifiedBy>
  <dcterms:created xsi:type="dcterms:W3CDTF">2021-05-23T23:49:05Z</dcterms:created>
  <dcterms:modified xsi:type="dcterms:W3CDTF">2024-08-26T21:50:21Z</dcterms:modified>
</cp:coreProperties>
</file>